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ABONENT-OTD\Users\Public\Отчет по ДУ за 2024\"/>
    </mc:Choice>
  </mc:AlternateContent>
  <bookViews>
    <workbookView xWindow="0" yWindow="0" windowWidth="23040" windowHeight="8244"/>
  </bookViews>
  <sheets>
    <sheet name="425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4" i="1" l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I26" i="1"/>
  <c r="D48" i="1" s="1"/>
  <c r="I24" i="1"/>
  <c r="I23" i="1"/>
  <c r="I22" i="1"/>
  <c r="I21" i="1"/>
  <c r="I20" i="1"/>
  <c r="I18" i="1"/>
  <c r="I17" i="1"/>
  <c r="I16" i="1"/>
  <c r="I15" i="1"/>
  <c r="I12" i="1"/>
  <c r="I14" i="1" l="1"/>
  <c r="I45" i="1" s="1"/>
  <c r="I55" i="1" s="1"/>
  <c r="E49" i="1"/>
  <c r="E48" i="1"/>
  <c r="D50" i="1"/>
</calcChain>
</file>

<file path=xl/sharedStrings.xml><?xml version="1.0" encoding="utf-8"?>
<sst xmlns="http://schemas.openxmlformats.org/spreadsheetml/2006/main" count="138" uniqueCount="88">
  <si>
    <t>№, дата акта</t>
  </si>
  <si>
    <t>Наименование вида работы (услуги)</t>
  </si>
  <si>
    <t>Периодичность/</t>
  </si>
  <si>
    <t>Единица</t>
  </si>
  <si>
    <t>Стоимость/</t>
  </si>
  <si>
    <t>Цена</t>
  </si>
  <si>
    <t xml:space="preserve">количественный </t>
  </si>
  <si>
    <t>измерения</t>
  </si>
  <si>
    <t>сметная</t>
  </si>
  <si>
    <t>выполненной</t>
  </si>
  <si>
    <t>показатель</t>
  </si>
  <si>
    <t>работы</t>
  </si>
  <si>
    <t>стоимость</t>
  </si>
  <si>
    <t>(услуги)</t>
  </si>
  <si>
    <t>( оказанной</t>
  </si>
  <si>
    <t>услуги)</t>
  </si>
  <si>
    <t>(оказанной</t>
  </si>
  <si>
    <t>в рублях</t>
  </si>
  <si>
    <t>услуги) за</t>
  </si>
  <si>
    <t>единицу</t>
  </si>
  <si>
    <t>Управление</t>
  </si>
  <si>
    <t>4031,6/12</t>
  </si>
  <si>
    <t>м2</t>
  </si>
  <si>
    <t>Содержание общего имущества</t>
  </si>
  <si>
    <t>Оплата труда производственного персонала (включая ИТР)</t>
  </si>
  <si>
    <t>Содержание придомовой территории (оплата труда, расходные материалы)</t>
  </si>
  <si>
    <t>Содержание домовладения (оплата труда, расходные материалы)</t>
  </si>
  <si>
    <t>Аварийно - диспетчерская служба</t>
  </si>
  <si>
    <t>Дератизация, дезинфекция</t>
  </si>
  <si>
    <t>Абонентский отдел (оплата труда сотрудников)</t>
  </si>
  <si>
    <t>Благоустройство территории</t>
  </si>
  <si>
    <t>Содержание внутридомового инженерного оборудования, в том числе промывка системы отопления</t>
  </si>
  <si>
    <t>Содержание и обслуживание приборов и узлов учета</t>
  </si>
  <si>
    <t>Обслуживание кровли</t>
  </si>
  <si>
    <t>Текущий ремонт</t>
  </si>
  <si>
    <t>425-2С от 07.02.2024г.</t>
  </si>
  <si>
    <t>Замена стояка ХВС, 1-й корпус,кв.16-подвал</t>
  </si>
  <si>
    <t>п.м.</t>
  </si>
  <si>
    <t>Замена стояка канализации, 1-й корпус, кв.16-подвал</t>
  </si>
  <si>
    <t>425-3Р от 09.04.2024г.</t>
  </si>
  <si>
    <t>Замена оконных блоков</t>
  </si>
  <si>
    <t>шт.</t>
  </si>
  <si>
    <t>425-5Р от 03.06.2024г.</t>
  </si>
  <si>
    <t>Отсыпка отмостки,1-й корпус</t>
  </si>
  <si>
    <t>кв.м.</t>
  </si>
  <si>
    <t>425-6Р от 19.07.2024г.</t>
  </si>
  <si>
    <t>Устройство отмостки, 2-й корпус</t>
  </si>
  <si>
    <t>425-8С от 11.07.2024г.</t>
  </si>
  <si>
    <t>Замена стояка ГВС, 1-й корпус, кв.16,8</t>
  </si>
  <si>
    <t>425-9С от 05.09.2024г.</t>
  </si>
  <si>
    <t>Замена участка стояка ГВС, 2-й корпус, кв.22</t>
  </si>
  <si>
    <t>425-12С от 07.10.2024г.</t>
  </si>
  <si>
    <t>Замена стояка ГВС до сборки в подвале,кв.27,11,5,подвал,корп2</t>
  </si>
  <si>
    <t>Замена стояка ХВС до сборки в подвале,кв.27,11,5,подвал,корп2</t>
  </si>
  <si>
    <t>Замена стояка канализации, кв. 27,11,5,подвал,корп.2</t>
  </si>
  <si>
    <t>425-13С от 30.10.2024г.</t>
  </si>
  <si>
    <t>Замена стояка ХВС, кв.40,корп.1</t>
  </si>
  <si>
    <t>Замена стояка ГВС, кв.40,корп.1</t>
  </si>
  <si>
    <t>Замена стояка отопления, кв.40,корп.1</t>
  </si>
  <si>
    <t>425-16С от 05.11.2024г.</t>
  </si>
  <si>
    <t>Подключение ХВС к новой ветке, подвал,корп.2</t>
  </si>
  <si>
    <t>425-18С от 10.12.2024г.</t>
  </si>
  <si>
    <t>Замена стояка ГВС, 2-й корпус кв.22,14,16,1</t>
  </si>
  <si>
    <t>Замена стояка ХВС, 2-й корпус кв.22,14,16,2</t>
  </si>
  <si>
    <t>425-19С от 09.12.2024г.</t>
  </si>
  <si>
    <t>Замена сборки с краном по стояку ХВС, 2-й корпус, подвал</t>
  </si>
  <si>
    <t>425-20С от 17.12.2024г.</t>
  </si>
  <si>
    <t>Замена канализационного стояка,2-й корпус, кв.14,6</t>
  </si>
  <si>
    <t>ИТОГО</t>
  </si>
  <si>
    <t>Показатели по текущему ремонту, руб.</t>
  </si>
  <si>
    <t>текущий ремонт</t>
  </si>
  <si>
    <t>начислено</t>
  </si>
  <si>
    <t>от содержания жилья, план</t>
  </si>
  <si>
    <t>выполнено</t>
  </si>
  <si>
    <t>от содержания жилья, факт</t>
  </si>
  <si>
    <t>% выполнения</t>
  </si>
  <si>
    <t>превышение</t>
  </si>
  <si>
    <t>на 01.01.2024г. 59199,66</t>
  </si>
  <si>
    <t>2024г.-118157,98</t>
  </si>
  <si>
    <t>Сумму превышения 58958,32 учесть в 2025 году</t>
  </si>
  <si>
    <t>Услуга</t>
  </si>
  <si>
    <t>начисление</t>
  </si>
  <si>
    <t>оплата</t>
  </si>
  <si>
    <t>выполнено работ</t>
  </si>
  <si>
    <t>Содержание и текущий ремонт</t>
  </si>
  <si>
    <t>______________________________________________________________________</t>
  </si>
  <si>
    <t xml:space="preserve"> пгт. Зеленогорский,  ул. Центральная,  дом  № 425 (1-2)</t>
  </si>
  <si>
    <t>ОТЧЕТ ПО ДОГОВОРУ УПРАВЛЕНИЯ ЗА 2024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</si>
</sst>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14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Calibri"/>
      <family val="2"/>
      <scheme val="minor"/>
    </font>
    <font>
      <b/>
      <u/>
      <sz val="11"/>
      <color theme="1"/>
      <name val="Times New Roman"/>
      <family val="1"/>
      <charset val="204"/>
    </font>
    <font>
      <b/>
      <i/>
      <sz val="9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rgb="FFFF0000"/>
      <name val="Calibri"/>
      <family val="2"/>
      <scheme val="minor"/>
    </font>
    <font>
      <i/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b/>
      <i/>
      <sz val="11"/>
      <name val="Times New Roman"/>
      <family val="1"/>
      <charset val="204"/>
    </font>
    <font>
      <i/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0" xfId="0" applyFont="1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7" xfId="0" applyFont="1" applyBorder="1"/>
    <xf numFmtId="0" fontId="2" fillId="0" borderId="6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/>
    <xf numFmtId="0" fontId="2" fillId="0" borderId="11" xfId="0" applyFont="1" applyBorder="1"/>
    <xf numFmtId="0" fontId="2" fillId="0" borderId="10" xfId="0" applyFont="1" applyBorder="1"/>
    <xf numFmtId="0" fontId="2" fillId="0" borderId="8" xfId="0" applyFont="1" applyBorder="1"/>
    <xf numFmtId="164" fontId="5" fillId="0" borderId="8" xfId="0" applyNumberFormat="1" applyFont="1" applyBorder="1" applyAlignment="1">
      <alignment horizontal="center" wrapText="1"/>
    </xf>
    <xf numFmtId="0" fontId="6" fillId="0" borderId="8" xfId="0" applyFont="1" applyBorder="1" applyAlignment="1">
      <alignment horizontal="center"/>
    </xf>
    <xf numFmtId="2" fontId="6" fillId="0" borderId="8" xfId="0" applyNumberFormat="1" applyFont="1" applyBorder="1"/>
    <xf numFmtId="164" fontId="7" fillId="0" borderId="8" xfId="0" applyNumberFormat="1" applyFont="1" applyBorder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0" fontId="1" fillId="0" borderId="11" xfId="0" applyFont="1" applyBorder="1"/>
    <xf numFmtId="0" fontId="1" fillId="0" borderId="10" xfId="0" applyFont="1" applyBorder="1"/>
    <xf numFmtId="0" fontId="1" fillId="0" borderId="8" xfId="0" applyFont="1" applyBorder="1"/>
    <xf numFmtId="2" fontId="1" fillId="0" borderId="8" xfId="0" applyNumberFormat="1" applyFont="1" applyBorder="1"/>
    <xf numFmtId="2" fontId="0" fillId="0" borderId="0" xfId="0" applyNumberFormat="1"/>
    <xf numFmtId="0" fontId="1" fillId="0" borderId="8" xfId="0" applyFont="1" applyBorder="1" applyAlignment="1">
      <alignment horizontal="center"/>
    </xf>
    <xf numFmtId="0" fontId="2" fillId="0" borderId="15" xfId="0" applyFont="1" applyBorder="1" applyAlignment="1">
      <alignment horizontal="center" wrapText="1"/>
    </xf>
    <xf numFmtId="0" fontId="2" fillId="0" borderId="15" xfId="0" applyFont="1" applyBorder="1" applyAlignment="1">
      <alignment horizontal="center"/>
    </xf>
    <xf numFmtId="4" fontId="2" fillId="0" borderId="15" xfId="0" applyNumberFormat="1" applyFont="1" applyBorder="1"/>
    <xf numFmtId="0" fontId="8" fillId="0" borderId="0" xfId="0" applyFont="1"/>
    <xf numFmtId="0" fontId="9" fillId="0" borderId="15" xfId="0" applyFont="1" applyBorder="1" applyAlignment="1">
      <alignment horizontal="center" wrapText="1"/>
    </xf>
    <xf numFmtId="0" fontId="9" fillId="0" borderId="15" xfId="0" applyFont="1" applyBorder="1" applyAlignment="1">
      <alignment horizontal="center"/>
    </xf>
    <xf numFmtId="0" fontId="9" fillId="0" borderId="15" xfId="0" applyFont="1" applyBorder="1"/>
    <xf numFmtId="4" fontId="11" fillId="0" borderId="15" xfId="0" applyNumberFormat="1" applyFont="1" applyBorder="1"/>
    <xf numFmtId="0" fontId="12" fillId="0" borderId="0" xfId="0" applyFont="1"/>
    <xf numFmtId="4" fontId="2" fillId="0" borderId="15" xfId="0" applyNumberFormat="1" applyFont="1" applyBorder="1" applyAlignment="1">
      <alignment horizontal="center" wrapText="1"/>
    </xf>
    <xf numFmtId="10" fontId="2" fillId="0" borderId="15" xfId="0" applyNumberFormat="1" applyFont="1" applyBorder="1" applyAlignment="1">
      <alignment horizontal="center"/>
    </xf>
    <xf numFmtId="10" fontId="2" fillId="0" borderId="15" xfId="0" applyNumberFormat="1" applyFont="1" applyBorder="1"/>
    <xf numFmtId="4" fontId="13" fillId="0" borderId="15" xfId="0" applyNumberFormat="1" applyFont="1" applyBorder="1"/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4" fontId="13" fillId="0" borderId="0" xfId="0" applyNumberFormat="1" applyFont="1" applyBorder="1"/>
    <xf numFmtId="10" fontId="2" fillId="0" borderId="0" xfId="0" applyNumberFormat="1" applyFont="1" applyBorder="1"/>
    <xf numFmtId="0" fontId="0" fillId="0" borderId="0" xfId="0" applyBorder="1" applyAlignment="1">
      <alignment horizontal="center"/>
    </xf>
    <xf numFmtId="0" fontId="1" fillId="0" borderId="15" xfId="0" applyFont="1" applyBorder="1" applyAlignment="1">
      <alignment horizontal="center" wrapText="1"/>
    </xf>
    <xf numFmtId="2" fontId="1" fillId="0" borderId="15" xfId="0" applyNumberFormat="1" applyFont="1" applyBorder="1" applyAlignment="1">
      <alignment horizontal="center" wrapText="1"/>
    </xf>
    <xf numFmtId="0" fontId="1" fillId="0" borderId="15" xfId="0" applyFont="1" applyBorder="1" applyAlignment="1">
      <alignment horizontal="center"/>
    </xf>
    <xf numFmtId="0" fontId="1" fillId="0" borderId="15" xfId="0" applyFont="1" applyBorder="1" applyAlignment="1">
      <alignment horizontal="center" wrapText="1"/>
    </xf>
    <xf numFmtId="0" fontId="2" fillId="0" borderId="12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2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0" fontId="0" fillId="0" borderId="14" xfId="0" applyBorder="1" applyAlignment="1">
      <alignment horizontal="center"/>
    </xf>
    <xf numFmtId="0" fontId="2" fillId="0" borderId="12" xfId="0" applyFont="1" applyFill="1" applyBorder="1" applyAlignment="1">
      <alignment horizontal="center" wrapText="1"/>
    </xf>
    <xf numFmtId="0" fontId="0" fillId="0" borderId="13" xfId="0" applyFont="1" applyBorder="1" applyAlignment="1">
      <alignment horizontal="center" wrapText="1"/>
    </xf>
    <xf numFmtId="0" fontId="0" fillId="0" borderId="14" xfId="0" applyFont="1" applyBorder="1" applyAlignment="1">
      <alignment horizontal="center" wrapText="1"/>
    </xf>
    <xf numFmtId="0" fontId="0" fillId="0" borderId="14" xfId="0" applyFont="1" applyBorder="1" applyAlignment="1">
      <alignment horizontal="center"/>
    </xf>
    <xf numFmtId="0" fontId="10" fillId="0" borderId="12" xfId="0" applyFont="1" applyBorder="1" applyAlignment="1">
      <alignment horizontal="center" wrapText="1"/>
    </xf>
    <xf numFmtId="0" fontId="10" fillId="0" borderId="13" xfId="0" applyFont="1" applyBorder="1" applyAlignment="1">
      <alignment horizontal="center" wrapText="1"/>
    </xf>
    <xf numFmtId="0" fontId="10" fillId="0" borderId="14" xfId="0" applyFont="1" applyBorder="1" applyAlignment="1">
      <alignment horizontal="center" wrapText="1"/>
    </xf>
    <xf numFmtId="0" fontId="9" fillId="0" borderId="15" xfId="0" applyFont="1" applyBorder="1" applyAlignment="1">
      <alignment horizontal="center"/>
    </xf>
    <xf numFmtId="0" fontId="9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wrapText="1"/>
    </xf>
    <xf numFmtId="0" fontId="9" fillId="0" borderId="14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2" fillId="0" borderId="15" xfId="0" applyFont="1" applyBorder="1" applyAlignment="1">
      <alignment horizontal="left"/>
    </xf>
    <xf numFmtId="0" fontId="2" fillId="0" borderId="15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6" fillId="0" borderId="12" xfId="0" applyFont="1" applyBorder="1" applyAlignment="1">
      <alignment horizontal="left" wrapText="1"/>
    </xf>
    <xf numFmtId="0" fontId="6" fillId="0" borderId="13" xfId="0" applyFont="1" applyBorder="1" applyAlignment="1">
      <alignment horizontal="left" wrapText="1"/>
    </xf>
    <xf numFmtId="0" fontId="6" fillId="0" borderId="14" xfId="0" applyFont="1" applyBorder="1" applyAlignment="1">
      <alignment horizontal="left" wrapText="1"/>
    </xf>
    <xf numFmtId="0" fontId="6" fillId="0" borderId="12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0" fillId="0" borderId="13" xfId="0" applyBorder="1" applyAlignment="1">
      <alignment horizontal="center" wrapText="1"/>
    </xf>
    <xf numFmtId="0" fontId="0" fillId="0" borderId="14" xfId="0" applyBorder="1" applyAlignment="1">
      <alignment horizontal="center" wrapText="1"/>
    </xf>
    <xf numFmtId="0" fontId="1" fillId="0" borderId="12" xfId="0" applyFont="1" applyBorder="1" applyAlignment="1">
      <alignment horizontal="left" wrapText="1"/>
    </xf>
    <xf numFmtId="0" fontId="1" fillId="0" borderId="13" xfId="0" applyFont="1" applyBorder="1" applyAlignment="1">
      <alignment horizontal="left" wrapText="1"/>
    </xf>
    <xf numFmtId="0" fontId="1" fillId="0" borderId="14" xfId="0" applyFont="1" applyBorder="1" applyAlignment="1">
      <alignment horizontal="left" wrapText="1"/>
    </xf>
    <xf numFmtId="0" fontId="2" fillId="0" borderId="7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13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M56"/>
  <sheetViews>
    <sheetView tabSelected="1" zoomScaleNormal="100" workbookViewId="0">
      <selection activeCell="B1" sqref="B1:I1"/>
    </sheetView>
  </sheetViews>
  <sheetFormatPr defaultRowHeight="14.4" x14ac:dyDescent="0.3"/>
  <cols>
    <col min="1" max="1" width="15.33203125" style="3" customWidth="1"/>
    <col min="2" max="3" width="8.88671875" style="3"/>
    <col min="4" max="4" width="11.44140625" style="3" customWidth="1"/>
    <col min="5" max="5" width="8.88671875" style="3"/>
    <col min="6" max="6" width="6.44140625" style="3" customWidth="1"/>
    <col min="7" max="7" width="10.33203125" style="3" customWidth="1"/>
    <col min="8" max="8" width="10.6640625" style="3" customWidth="1"/>
    <col min="9" max="9" width="69.5546875" style="3" customWidth="1"/>
    <col min="11" max="11" width="9.109375" bestFit="1" customWidth="1"/>
  </cols>
  <sheetData>
    <row r="1" spans="1:13" x14ac:dyDescent="0.3">
      <c r="A1" s="1"/>
      <c r="B1" s="94" t="s">
        <v>87</v>
      </c>
      <c r="C1" s="94"/>
      <c r="D1" s="94"/>
      <c r="E1" s="94"/>
      <c r="F1" s="94"/>
      <c r="G1" s="94"/>
      <c r="H1" s="94"/>
      <c r="I1" s="94"/>
      <c r="J1" s="2"/>
      <c r="K1" s="2"/>
      <c r="L1" s="2"/>
      <c r="M1" s="3"/>
    </row>
    <row r="2" spans="1:13" x14ac:dyDescent="0.3">
      <c r="A2" s="1" t="s">
        <v>85</v>
      </c>
      <c r="B2" s="93" t="s">
        <v>86</v>
      </c>
      <c r="C2" s="93"/>
      <c r="D2" s="93"/>
      <c r="E2" s="93"/>
      <c r="F2" s="93"/>
      <c r="G2" s="93"/>
      <c r="H2" s="93"/>
      <c r="I2" s="93"/>
      <c r="J2" s="2"/>
      <c r="K2" s="2"/>
      <c r="L2" s="2"/>
      <c r="M2" s="3"/>
    </row>
    <row r="3" spans="1:13" x14ac:dyDescent="0.3">
      <c r="A3" s="1"/>
      <c r="B3" s="1"/>
      <c r="C3" s="1"/>
      <c r="D3" s="1"/>
      <c r="E3" s="1"/>
      <c r="F3" s="1"/>
      <c r="G3" s="1"/>
      <c r="H3" s="1"/>
      <c r="I3" s="1"/>
    </row>
    <row r="4" spans="1:13" x14ac:dyDescent="0.3">
      <c r="A4" s="67" t="s">
        <v>0</v>
      </c>
      <c r="B4" s="87" t="s">
        <v>1</v>
      </c>
      <c r="C4" s="87"/>
      <c r="D4" s="88"/>
      <c r="E4" s="49" t="s">
        <v>2</v>
      </c>
      <c r="F4" s="51"/>
      <c r="G4" s="4" t="s">
        <v>3</v>
      </c>
      <c r="H4" s="5" t="s">
        <v>4</v>
      </c>
      <c r="I4" s="4" t="s">
        <v>5</v>
      </c>
    </row>
    <row r="5" spans="1:13" x14ac:dyDescent="0.3">
      <c r="A5" s="68"/>
      <c r="B5" s="89"/>
      <c r="C5" s="89"/>
      <c r="D5" s="90"/>
      <c r="E5" s="6" t="s">
        <v>6</v>
      </c>
      <c r="F5" s="7"/>
      <c r="G5" s="8" t="s">
        <v>7</v>
      </c>
      <c r="H5" s="9" t="s">
        <v>8</v>
      </c>
      <c r="I5" s="8" t="s">
        <v>9</v>
      </c>
    </row>
    <row r="6" spans="1:13" x14ac:dyDescent="0.3">
      <c r="A6" s="68"/>
      <c r="B6" s="89"/>
      <c r="C6" s="89"/>
      <c r="D6" s="90"/>
      <c r="E6" s="85" t="s">
        <v>10</v>
      </c>
      <c r="F6" s="86"/>
      <c r="G6" s="8" t="s">
        <v>11</v>
      </c>
      <c r="H6" s="9" t="s">
        <v>12</v>
      </c>
      <c r="I6" s="8" t="s">
        <v>11</v>
      </c>
    </row>
    <row r="7" spans="1:13" x14ac:dyDescent="0.3">
      <c r="A7" s="68"/>
      <c r="B7" s="89"/>
      <c r="C7" s="89"/>
      <c r="D7" s="90"/>
      <c r="E7" s="85" t="s">
        <v>9</v>
      </c>
      <c r="F7" s="86"/>
      <c r="G7" s="8" t="s">
        <v>13</v>
      </c>
      <c r="H7" s="9" t="s">
        <v>9</v>
      </c>
      <c r="I7" s="8" t="s">
        <v>14</v>
      </c>
    </row>
    <row r="8" spans="1:13" x14ac:dyDescent="0.3">
      <c r="A8" s="68"/>
      <c r="B8" s="89"/>
      <c r="C8" s="89"/>
      <c r="D8" s="90"/>
      <c r="E8" s="85" t="s">
        <v>11</v>
      </c>
      <c r="F8" s="86"/>
      <c r="G8" s="9"/>
      <c r="H8" s="9" t="s">
        <v>11</v>
      </c>
      <c r="I8" s="8" t="s">
        <v>15</v>
      </c>
    </row>
    <row r="9" spans="1:13" x14ac:dyDescent="0.3">
      <c r="A9" s="68"/>
      <c r="B9" s="89"/>
      <c r="C9" s="89"/>
      <c r="D9" s="90"/>
      <c r="E9" s="85" t="s">
        <v>16</v>
      </c>
      <c r="F9" s="86"/>
      <c r="G9" s="9"/>
      <c r="H9" s="9" t="s">
        <v>16</v>
      </c>
      <c r="I9" s="8" t="s">
        <v>17</v>
      </c>
    </row>
    <row r="10" spans="1:13" x14ac:dyDescent="0.3">
      <c r="A10" s="68"/>
      <c r="B10" s="89"/>
      <c r="C10" s="89"/>
      <c r="D10" s="90"/>
      <c r="E10" s="85" t="s">
        <v>15</v>
      </c>
      <c r="F10" s="86"/>
      <c r="G10" s="9"/>
      <c r="H10" s="9" t="s">
        <v>18</v>
      </c>
      <c r="I10" s="9"/>
    </row>
    <row r="11" spans="1:13" x14ac:dyDescent="0.3">
      <c r="A11" s="69"/>
      <c r="B11" s="91"/>
      <c r="C11" s="91"/>
      <c r="D11" s="92"/>
      <c r="E11" s="10"/>
      <c r="F11" s="11"/>
      <c r="G11" s="12"/>
      <c r="H11" s="12" t="s">
        <v>19</v>
      </c>
      <c r="I11" s="12"/>
    </row>
    <row r="12" spans="1:13" ht="14.4" customHeight="1" x14ac:dyDescent="0.3">
      <c r="A12" s="13">
        <v>45691</v>
      </c>
      <c r="B12" s="75" t="s">
        <v>20</v>
      </c>
      <c r="C12" s="76"/>
      <c r="D12" s="77"/>
      <c r="E12" s="78" t="s">
        <v>21</v>
      </c>
      <c r="F12" s="79"/>
      <c r="G12" s="14" t="s">
        <v>22</v>
      </c>
      <c r="H12" s="15">
        <v>3.69</v>
      </c>
      <c r="I12" s="15">
        <f>4031.6*12*H12</f>
        <v>178519.24799999999</v>
      </c>
    </row>
    <row r="13" spans="1:13" x14ac:dyDescent="0.3">
      <c r="A13" s="16"/>
      <c r="B13" s="17"/>
      <c r="C13" s="17"/>
      <c r="D13" s="18"/>
      <c r="E13" s="19"/>
      <c r="F13" s="20"/>
      <c r="G13" s="21"/>
      <c r="H13" s="22"/>
      <c r="I13" s="22"/>
    </row>
    <row r="14" spans="1:13" ht="14.4" customHeight="1" x14ac:dyDescent="0.3">
      <c r="A14" s="13">
        <v>45691</v>
      </c>
      <c r="B14" s="75" t="s">
        <v>23</v>
      </c>
      <c r="C14" s="76"/>
      <c r="D14" s="77"/>
      <c r="E14" s="78" t="s">
        <v>21</v>
      </c>
      <c r="F14" s="79"/>
      <c r="G14" s="14" t="s">
        <v>22</v>
      </c>
      <c r="H14" s="15"/>
      <c r="I14" s="15">
        <f>I15+I16+I17+I18+I19+I20+I21+I22+I23+I24</f>
        <v>869464.55999999994</v>
      </c>
      <c r="K14" s="23"/>
    </row>
    <row r="15" spans="1:13" ht="27.6" customHeight="1" x14ac:dyDescent="0.3">
      <c r="A15" s="16"/>
      <c r="B15" s="82" t="s">
        <v>24</v>
      </c>
      <c r="C15" s="83"/>
      <c r="D15" s="84"/>
      <c r="E15" s="73" t="s">
        <v>21</v>
      </c>
      <c r="F15" s="74"/>
      <c r="G15" s="24" t="s">
        <v>22</v>
      </c>
      <c r="H15" s="22">
        <v>6.6</v>
      </c>
      <c r="I15" s="22">
        <f t="shared" ref="I15:I24" si="0">4031.6*12*H15</f>
        <v>319302.71999999997</v>
      </c>
    </row>
    <row r="16" spans="1:13" ht="40.799999999999997" customHeight="1" x14ac:dyDescent="0.3">
      <c r="A16" s="16"/>
      <c r="B16" s="82" t="s">
        <v>25</v>
      </c>
      <c r="C16" s="83"/>
      <c r="D16" s="84"/>
      <c r="E16" s="73" t="s">
        <v>21</v>
      </c>
      <c r="F16" s="74"/>
      <c r="G16" s="24" t="s">
        <v>22</v>
      </c>
      <c r="H16" s="22">
        <v>2.33</v>
      </c>
      <c r="I16" s="22">
        <f t="shared" si="0"/>
        <v>112723.53599999999</v>
      </c>
    </row>
    <row r="17" spans="1:10" ht="43.2" customHeight="1" x14ac:dyDescent="0.3">
      <c r="A17" s="16"/>
      <c r="B17" s="82" t="s">
        <v>26</v>
      </c>
      <c r="C17" s="83"/>
      <c r="D17" s="84"/>
      <c r="E17" s="73" t="s">
        <v>21</v>
      </c>
      <c r="F17" s="74"/>
      <c r="G17" s="24" t="s">
        <v>22</v>
      </c>
      <c r="H17" s="22">
        <v>2.52</v>
      </c>
      <c r="I17" s="22">
        <f t="shared" si="0"/>
        <v>121915.58399999999</v>
      </c>
    </row>
    <row r="18" spans="1:10" ht="14.4" customHeight="1" x14ac:dyDescent="0.3">
      <c r="A18" s="16"/>
      <c r="B18" s="82" t="s">
        <v>27</v>
      </c>
      <c r="C18" s="83"/>
      <c r="D18" s="84"/>
      <c r="E18" s="73" t="s">
        <v>21</v>
      </c>
      <c r="F18" s="74"/>
      <c r="G18" s="24" t="s">
        <v>22</v>
      </c>
      <c r="H18" s="22">
        <v>4.88</v>
      </c>
      <c r="I18" s="22">
        <f t="shared" si="0"/>
        <v>236090.49599999998</v>
      </c>
    </row>
    <row r="19" spans="1:10" ht="14.4" customHeight="1" x14ac:dyDescent="0.3">
      <c r="A19" s="16"/>
      <c r="B19" s="82" t="s">
        <v>28</v>
      </c>
      <c r="C19" s="83"/>
      <c r="D19" s="84"/>
      <c r="E19" s="73" t="s">
        <v>21</v>
      </c>
      <c r="F19" s="74"/>
      <c r="G19" s="24" t="s">
        <v>22</v>
      </c>
      <c r="H19" s="22">
        <v>0.65</v>
      </c>
      <c r="I19" s="22">
        <v>8314.7999999999993</v>
      </c>
    </row>
    <row r="20" spans="1:10" ht="28.8" customHeight="1" x14ac:dyDescent="0.3">
      <c r="A20" s="16"/>
      <c r="B20" s="82" t="s">
        <v>29</v>
      </c>
      <c r="C20" s="83"/>
      <c r="D20" s="84"/>
      <c r="E20" s="73" t="s">
        <v>21</v>
      </c>
      <c r="F20" s="74"/>
      <c r="G20" s="24" t="s">
        <v>22</v>
      </c>
      <c r="H20" s="22">
        <v>0.42</v>
      </c>
      <c r="I20" s="22">
        <f t="shared" si="0"/>
        <v>20319.263999999999</v>
      </c>
    </row>
    <row r="21" spans="1:10" ht="14.4" customHeight="1" x14ac:dyDescent="0.3">
      <c r="A21" s="16"/>
      <c r="B21" s="82" t="s">
        <v>30</v>
      </c>
      <c r="C21" s="83"/>
      <c r="D21" s="84"/>
      <c r="E21" s="73" t="s">
        <v>21</v>
      </c>
      <c r="F21" s="74"/>
      <c r="G21" s="24" t="s">
        <v>22</v>
      </c>
      <c r="H21" s="22">
        <v>0.08</v>
      </c>
      <c r="I21" s="22">
        <f t="shared" si="0"/>
        <v>3870.3359999999998</v>
      </c>
    </row>
    <row r="22" spans="1:10" ht="52.8" customHeight="1" x14ac:dyDescent="0.3">
      <c r="A22" s="16"/>
      <c r="B22" s="82" t="s">
        <v>31</v>
      </c>
      <c r="C22" s="83"/>
      <c r="D22" s="84"/>
      <c r="E22" s="73" t="s">
        <v>21</v>
      </c>
      <c r="F22" s="74"/>
      <c r="G22" s="24" t="s">
        <v>22</v>
      </c>
      <c r="H22" s="22">
        <v>0.71</v>
      </c>
      <c r="I22" s="22">
        <f t="shared" si="0"/>
        <v>34349.231999999996</v>
      </c>
    </row>
    <row r="23" spans="1:10" ht="30.6" customHeight="1" x14ac:dyDescent="0.3">
      <c r="A23" s="16"/>
      <c r="B23" s="82" t="s">
        <v>32</v>
      </c>
      <c r="C23" s="83"/>
      <c r="D23" s="84"/>
      <c r="E23" s="73" t="s">
        <v>21</v>
      </c>
      <c r="F23" s="74"/>
      <c r="G23" s="24" t="s">
        <v>22</v>
      </c>
      <c r="H23" s="22">
        <v>0.1</v>
      </c>
      <c r="I23" s="22">
        <f t="shared" si="0"/>
        <v>4837.92</v>
      </c>
    </row>
    <row r="24" spans="1:10" ht="14.4" customHeight="1" x14ac:dyDescent="0.3">
      <c r="A24" s="16"/>
      <c r="B24" s="82" t="s">
        <v>33</v>
      </c>
      <c r="C24" s="83"/>
      <c r="D24" s="84"/>
      <c r="E24" s="73" t="s">
        <v>21</v>
      </c>
      <c r="F24" s="74"/>
      <c r="G24" s="24" t="s">
        <v>22</v>
      </c>
      <c r="H24" s="22">
        <v>0.16</v>
      </c>
      <c r="I24" s="22">
        <f t="shared" si="0"/>
        <v>7740.6719999999996</v>
      </c>
    </row>
    <row r="25" spans="1:10" x14ac:dyDescent="0.3">
      <c r="A25" s="16"/>
      <c r="B25" s="17"/>
      <c r="C25" s="17"/>
      <c r="D25" s="18"/>
      <c r="E25" s="73"/>
      <c r="F25" s="74"/>
      <c r="G25" s="24"/>
      <c r="H25" s="22"/>
      <c r="I25" s="22"/>
    </row>
    <row r="26" spans="1:10" ht="14.4" customHeight="1" x14ac:dyDescent="0.3">
      <c r="A26" s="13">
        <v>45691</v>
      </c>
      <c r="B26" s="75" t="s">
        <v>34</v>
      </c>
      <c r="C26" s="76"/>
      <c r="D26" s="77"/>
      <c r="E26" s="78"/>
      <c r="F26" s="79"/>
      <c r="G26" s="14"/>
      <c r="H26" s="15"/>
      <c r="I26" s="15">
        <f>SUM(I27:I44)</f>
        <v>232332.88999999993</v>
      </c>
    </row>
    <row r="27" spans="1:10" ht="28.2" customHeight="1" x14ac:dyDescent="0.3">
      <c r="A27" s="25" t="s">
        <v>35</v>
      </c>
      <c r="B27" s="52" t="s">
        <v>36</v>
      </c>
      <c r="C27" s="80"/>
      <c r="D27" s="81"/>
      <c r="E27" s="47">
        <v>13</v>
      </c>
      <c r="F27" s="55"/>
      <c r="G27" s="26" t="s">
        <v>37</v>
      </c>
      <c r="H27" s="27">
        <f>I27/E27</f>
        <v>483.08307692307693</v>
      </c>
      <c r="I27" s="27">
        <v>6280.08</v>
      </c>
    </row>
    <row r="28" spans="1:10" ht="27.6" customHeight="1" x14ac:dyDescent="0.3">
      <c r="A28" s="25" t="s">
        <v>35</v>
      </c>
      <c r="B28" s="52" t="s">
        <v>38</v>
      </c>
      <c r="C28" s="53"/>
      <c r="D28" s="54"/>
      <c r="E28" s="72">
        <v>2.9</v>
      </c>
      <c r="F28" s="72"/>
      <c r="G28" s="26" t="s">
        <v>37</v>
      </c>
      <c r="H28" s="27">
        <f>I28/E28</f>
        <v>1637.8241379310343</v>
      </c>
      <c r="I28" s="27">
        <v>4749.6899999999996</v>
      </c>
    </row>
    <row r="29" spans="1:10" ht="28.2" customHeight="1" x14ac:dyDescent="0.3">
      <c r="A29" s="25" t="s">
        <v>39</v>
      </c>
      <c r="B29" s="52" t="s">
        <v>40</v>
      </c>
      <c r="C29" s="53"/>
      <c r="D29" s="54"/>
      <c r="E29" s="72">
        <v>4</v>
      </c>
      <c r="F29" s="72"/>
      <c r="G29" s="26" t="s">
        <v>41</v>
      </c>
      <c r="H29" s="27">
        <f>I29/E29</f>
        <v>12200</v>
      </c>
      <c r="I29" s="27">
        <v>48800</v>
      </c>
      <c r="J29" s="28"/>
    </row>
    <row r="30" spans="1:10" ht="28.2" customHeight="1" x14ac:dyDescent="0.3">
      <c r="A30" s="25" t="s">
        <v>42</v>
      </c>
      <c r="B30" s="52" t="s">
        <v>43</v>
      </c>
      <c r="C30" s="53"/>
      <c r="D30" s="54"/>
      <c r="E30" s="72">
        <v>6.6</v>
      </c>
      <c r="F30" s="72"/>
      <c r="G30" s="26" t="s">
        <v>44</v>
      </c>
      <c r="H30" s="27">
        <f t="shared" ref="H30:H44" si="1">I30/E30</f>
        <v>970.39242424242434</v>
      </c>
      <c r="I30" s="27">
        <v>6404.59</v>
      </c>
    </row>
    <row r="31" spans="1:10" ht="28.2" customHeight="1" x14ac:dyDescent="0.3">
      <c r="A31" s="25" t="s">
        <v>45</v>
      </c>
      <c r="B31" s="52" t="s">
        <v>46</v>
      </c>
      <c r="C31" s="53"/>
      <c r="D31" s="54"/>
      <c r="E31" s="72">
        <v>51.3</v>
      </c>
      <c r="F31" s="72"/>
      <c r="G31" s="26" t="s">
        <v>44</v>
      </c>
      <c r="H31" s="27">
        <f t="shared" si="1"/>
        <v>2005.6518518518519</v>
      </c>
      <c r="I31" s="27">
        <v>102889.94</v>
      </c>
    </row>
    <row r="32" spans="1:10" ht="28.2" customHeight="1" x14ac:dyDescent="0.3">
      <c r="A32" s="25" t="s">
        <v>47</v>
      </c>
      <c r="B32" s="52" t="s">
        <v>48</v>
      </c>
      <c r="C32" s="53"/>
      <c r="D32" s="54"/>
      <c r="E32" s="72">
        <v>11</v>
      </c>
      <c r="F32" s="72"/>
      <c r="G32" s="26" t="s">
        <v>37</v>
      </c>
      <c r="H32" s="27">
        <f t="shared" si="1"/>
        <v>681.2409090909091</v>
      </c>
      <c r="I32" s="27">
        <v>7493.65</v>
      </c>
    </row>
    <row r="33" spans="1:10" ht="28.2" customHeight="1" x14ac:dyDescent="0.3">
      <c r="A33" s="25" t="s">
        <v>49</v>
      </c>
      <c r="B33" s="52" t="s">
        <v>50</v>
      </c>
      <c r="C33" s="53"/>
      <c r="D33" s="54"/>
      <c r="E33" s="72">
        <v>1.1000000000000001</v>
      </c>
      <c r="F33" s="72"/>
      <c r="G33" s="26" t="s">
        <v>37</v>
      </c>
      <c r="H33" s="27">
        <f t="shared" si="1"/>
        <v>1041.6636363636362</v>
      </c>
      <c r="I33" s="27">
        <v>1145.83</v>
      </c>
    </row>
    <row r="34" spans="1:10" ht="28.2" customHeight="1" x14ac:dyDescent="0.3">
      <c r="A34" s="25" t="s">
        <v>51</v>
      </c>
      <c r="B34" s="52" t="s">
        <v>52</v>
      </c>
      <c r="C34" s="53"/>
      <c r="D34" s="54"/>
      <c r="E34" s="72">
        <v>16</v>
      </c>
      <c r="F34" s="72"/>
      <c r="G34" s="26" t="s">
        <v>37</v>
      </c>
      <c r="H34" s="27">
        <f t="shared" si="1"/>
        <v>533.11125000000004</v>
      </c>
      <c r="I34" s="27">
        <v>8529.7800000000007</v>
      </c>
      <c r="J34" s="28"/>
    </row>
    <row r="35" spans="1:10" ht="28.2" customHeight="1" x14ac:dyDescent="0.3">
      <c r="A35" s="25" t="s">
        <v>51</v>
      </c>
      <c r="B35" s="52" t="s">
        <v>53</v>
      </c>
      <c r="C35" s="53"/>
      <c r="D35" s="54"/>
      <c r="E35" s="72">
        <v>16</v>
      </c>
      <c r="F35" s="72"/>
      <c r="G35" s="26" t="s">
        <v>37</v>
      </c>
      <c r="H35" s="27">
        <f t="shared" si="1"/>
        <v>528.44062499999995</v>
      </c>
      <c r="I35" s="27">
        <v>8455.0499999999993</v>
      </c>
      <c r="J35" s="28"/>
    </row>
    <row r="36" spans="1:10" ht="27.6" customHeight="1" x14ac:dyDescent="0.3">
      <c r="A36" s="25" t="s">
        <v>51</v>
      </c>
      <c r="B36" s="56" t="s">
        <v>54</v>
      </c>
      <c r="C36" s="57"/>
      <c r="D36" s="58"/>
      <c r="E36" s="47">
        <v>4</v>
      </c>
      <c r="F36" s="59"/>
      <c r="G36" s="26" t="s">
        <v>37</v>
      </c>
      <c r="H36" s="27">
        <f t="shared" si="1"/>
        <v>1226.865</v>
      </c>
      <c r="I36" s="27">
        <v>4907.46</v>
      </c>
      <c r="J36" s="28"/>
    </row>
    <row r="37" spans="1:10" ht="27.6" customHeight="1" x14ac:dyDescent="0.3">
      <c r="A37" s="25" t="s">
        <v>55</v>
      </c>
      <c r="B37" s="56" t="s">
        <v>56</v>
      </c>
      <c r="C37" s="57"/>
      <c r="D37" s="58"/>
      <c r="E37" s="47">
        <v>5</v>
      </c>
      <c r="F37" s="59"/>
      <c r="G37" s="26" t="s">
        <v>37</v>
      </c>
      <c r="H37" s="27">
        <f t="shared" si="1"/>
        <v>755.71</v>
      </c>
      <c r="I37" s="27">
        <v>3778.55</v>
      </c>
      <c r="J37" s="28"/>
    </row>
    <row r="38" spans="1:10" ht="27.6" customHeight="1" x14ac:dyDescent="0.3">
      <c r="A38" s="25" t="s">
        <v>55</v>
      </c>
      <c r="B38" s="56" t="s">
        <v>57</v>
      </c>
      <c r="C38" s="57"/>
      <c r="D38" s="58"/>
      <c r="E38" s="47">
        <v>5</v>
      </c>
      <c r="F38" s="59"/>
      <c r="G38" s="26" t="s">
        <v>37</v>
      </c>
      <c r="H38" s="27">
        <f t="shared" si="1"/>
        <v>751.2</v>
      </c>
      <c r="I38" s="27">
        <v>3756</v>
      </c>
      <c r="J38" s="28"/>
    </row>
    <row r="39" spans="1:10" ht="27.6" customHeight="1" x14ac:dyDescent="0.3">
      <c r="A39" s="25" t="s">
        <v>55</v>
      </c>
      <c r="B39" s="56" t="s">
        <v>58</v>
      </c>
      <c r="C39" s="57"/>
      <c r="D39" s="58"/>
      <c r="E39" s="47">
        <v>8</v>
      </c>
      <c r="F39" s="59"/>
      <c r="G39" s="26" t="s">
        <v>37</v>
      </c>
      <c r="H39" s="27">
        <f t="shared" si="1"/>
        <v>415.61624999999998</v>
      </c>
      <c r="I39" s="27">
        <v>3324.93</v>
      </c>
      <c r="J39" s="28"/>
    </row>
    <row r="40" spans="1:10" ht="27.6" customHeight="1" x14ac:dyDescent="0.3">
      <c r="A40" s="25" t="s">
        <v>59</v>
      </c>
      <c r="B40" s="56" t="s">
        <v>60</v>
      </c>
      <c r="C40" s="57"/>
      <c r="D40" s="58"/>
      <c r="E40" s="47">
        <v>1</v>
      </c>
      <c r="F40" s="59"/>
      <c r="G40" s="26" t="s">
        <v>41</v>
      </c>
      <c r="H40" s="27">
        <f t="shared" si="1"/>
        <v>1716.05</v>
      </c>
      <c r="I40" s="27">
        <v>1716.05</v>
      </c>
      <c r="J40" s="28"/>
    </row>
    <row r="41" spans="1:10" ht="27.6" customHeight="1" x14ac:dyDescent="0.3">
      <c r="A41" s="25" t="s">
        <v>61</v>
      </c>
      <c r="B41" s="56" t="s">
        <v>62</v>
      </c>
      <c r="C41" s="57"/>
      <c r="D41" s="58"/>
      <c r="E41" s="47">
        <v>14</v>
      </c>
      <c r="F41" s="59"/>
      <c r="G41" s="26" t="s">
        <v>37</v>
      </c>
      <c r="H41" s="27">
        <f t="shared" si="1"/>
        <v>470.98357142857145</v>
      </c>
      <c r="I41" s="27">
        <v>6593.77</v>
      </c>
    </row>
    <row r="42" spans="1:10" ht="27.6" customHeight="1" x14ac:dyDescent="0.3">
      <c r="A42" s="25" t="s">
        <v>61</v>
      </c>
      <c r="B42" s="56" t="s">
        <v>63</v>
      </c>
      <c r="C42" s="57"/>
      <c r="D42" s="58"/>
      <c r="E42" s="47">
        <v>14</v>
      </c>
      <c r="F42" s="59"/>
      <c r="G42" s="26" t="s">
        <v>37</v>
      </c>
      <c r="H42" s="27">
        <f t="shared" si="1"/>
        <v>481.7128571428571</v>
      </c>
      <c r="I42" s="27">
        <v>6743.98</v>
      </c>
    </row>
    <row r="43" spans="1:10" ht="27.6" customHeight="1" x14ac:dyDescent="0.3">
      <c r="A43" s="25" t="s">
        <v>64</v>
      </c>
      <c r="B43" s="56" t="s">
        <v>65</v>
      </c>
      <c r="C43" s="57"/>
      <c r="D43" s="58"/>
      <c r="E43" s="47">
        <v>1</v>
      </c>
      <c r="F43" s="59"/>
      <c r="G43" s="26" t="s">
        <v>41</v>
      </c>
      <c r="H43" s="27">
        <f t="shared" si="1"/>
        <v>1331.28</v>
      </c>
      <c r="I43" s="27">
        <v>1331.28</v>
      </c>
    </row>
    <row r="44" spans="1:10" ht="27.6" customHeight="1" x14ac:dyDescent="0.3">
      <c r="A44" s="25" t="s">
        <v>66</v>
      </c>
      <c r="B44" s="56" t="s">
        <v>67</v>
      </c>
      <c r="C44" s="57"/>
      <c r="D44" s="58"/>
      <c r="E44" s="47">
        <v>6</v>
      </c>
      <c r="F44" s="59"/>
      <c r="G44" s="26" t="s">
        <v>37</v>
      </c>
      <c r="H44" s="27">
        <f t="shared" si="1"/>
        <v>905.37666666666667</v>
      </c>
      <c r="I44" s="27">
        <v>5432.26</v>
      </c>
    </row>
    <row r="45" spans="1:10" s="33" customFormat="1" ht="13.95" customHeight="1" x14ac:dyDescent="0.3">
      <c r="A45" s="29"/>
      <c r="B45" s="60" t="s">
        <v>68</v>
      </c>
      <c r="C45" s="61"/>
      <c r="D45" s="62"/>
      <c r="E45" s="63"/>
      <c r="F45" s="63"/>
      <c r="G45" s="30"/>
      <c r="H45" s="31"/>
      <c r="I45" s="32">
        <f>I12+I14+I26</f>
        <v>1280316.6979999999</v>
      </c>
    </row>
    <row r="46" spans="1:10" x14ac:dyDescent="0.3">
      <c r="A46" s="64" t="s">
        <v>69</v>
      </c>
      <c r="B46" s="65"/>
      <c r="C46" s="65"/>
      <c r="D46" s="65"/>
      <c r="E46" s="65"/>
      <c r="F46" s="65"/>
      <c r="G46" s="65"/>
      <c r="H46" s="66"/>
      <c r="I46" s="1"/>
    </row>
    <row r="47" spans="1:10" x14ac:dyDescent="0.3">
      <c r="A47" s="67" t="s">
        <v>70</v>
      </c>
      <c r="B47" s="70" t="s">
        <v>71</v>
      </c>
      <c r="C47" s="70"/>
      <c r="D47" s="34">
        <v>114174.91</v>
      </c>
      <c r="E47" s="35">
        <v>0.1</v>
      </c>
      <c r="F47" s="71" t="s">
        <v>72</v>
      </c>
      <c r="G47" s="71"/>
      <c r="H47" s="71"/>
      <c r="I47" s="1"/>
    </row>
    <row r="48" spans="1:10" x14ac:dyDescent="0.3">
      <c r="A48" s="68"/>
      <c r="B48" s="70" t="s">
        <v>73</v>
      </c>
      <c r="C48" s="70"/>
      <c r="D48" s="34">
        <f>I26</f>
        <v>232332.88999999993</v>
      </c>
      <c r="E48" s="35">
        <f>D48*E47/D47</f>
        <v>0.20348856854802858</v>
      </c>
      <c r="F48" s="71" t="s">
        <v>74</v>
      </c>
      <c r="G48" s="71"/>
      <c r="H48" s="71"/>
      <c r="I48" s="1"/>
    </row>
    <row r="49" spans="1:10" x14ac:dyDescent="0.3">
      <c r="A49" s="68"/>
      <c r="B49" s="47" t="s">
        <v>75</v>
      </c>
      <c r="C49" s="48"/>
      <c r="D49" s="27"/>
      <c r="E49" s="36">
        <f>D48/D47</f>
        <v>2.0348856854802855</v>
      </c>
      <c r="F49" s="49"/>
      <c r="G49" s="50"/>
      <c r="H49" s="51"/>
      <c r="I49" s="1"/>
    </row>
    <row r="50" spans="1:10" ht="30.75" customHeight="1" x14ac:dyDescent="0.3">
      <c r="A50" s="69"/>
      <c r="B50" s="47" t="s">
        <v>76</v>
      </c>
      <c r="C50" s="48"/>
      <c r="D50" s="37">
        <f>D48-D47</f>
        <v>118157.97999999992</v>
      </c>
      <c r="E50" s="36"/>
      <c r="F50" s="52"/>
      <c r="G50" s="53"/>
      <c r="H50" s="53"/>
      <c r="I50" s="54"/>
    </row>
    <row r="51" spans="1:10" ht="13.95" customHeight="1" x14ac:dyDescent="0.3">
      <c r="A51" s="38"/>
      <c r="B51" s="39"/>
      <c r="C51" s="39"/>
      <c r="D51" s="40"/>
      <c r="E51" s="41"/>
      <c r="F51" s="38"/>
      <c r="G51" s="38"/>
      <c r="H51" s="38"/>
      <c r="I51" s="38"/>
    </row>
    <row r="52" spans="1:10" ht="14.4" customHeight="1" x14ac:dyDescent="0.3">
      <c r="A52" s="47" t="s">
        <v>77</v>
      </c>
      <c r="B52" s="55"/>
      <c r="C52" s="47" t="s">
        <v>78</v>
      </c>
      <c r="D52" s="48"/>
      <c r="E52" s="52" t="s">
        <v>79</v>
      </c>
      <c r="F52" s="53"/>
      <c r="G52" s="53"/>
      <c r="H52" s="53"/>
      <c r="I52" s="54"/>
    </row>
    <row r="53" spans="1:10" ht="14.4" customHeight="1" x14ac:dyDescent="0.3">
      <c r="A53" s="39"/>
      <c r="B53" s="42"/>
      <c r="C53" s="39"/>
      <c r="D53" s="39"/>
      <c r="E53" s="38"/>
      <c r="F53" s="38"/>
      <c r="G53" s="38"/>
      <c r="H53" s="38"/>
      <c r="I53" s="38"/>
    </row>
    <row r="54" spans="1:10" ht="14.4" customHeight="1" x14ac:dyDescent="0.3">
      <c r="A54" s="39"/>
      <c r="B54" s="45" t="s">
        <v>80</v>
      </c>
      <c r="C54" s="45"/>
      <c r="D54" s="45"/>
      <c r="E54" s="46" t="s">
        <v>81</v>
      </c>
      <c r="F54" s="46"/>
      <c r="G54" s="46" t="s">
        <v>82</v>
      </c>
      <c r="H54" s="46"/>
      <c r="I54" s="43" t="s">
        <v>83</v>
      </c>
    </row>
    <row r="55" spans="1:10" ht="14.4" customHeight="1" x14ac:dyDescent="0.3">
      <c r="A55" s="39"/>
      <c r="B55" s="45" t="s">
        <v>84</v>
      </c>
      <c r="C55" s="45"/>
      <c r="D55" s="45"/>
      <c r="E55" s="46">
        <v>1142233.08</v>
      </c>
      <c r="F55" s="46"/>
      <c r="G55" s="46">
        <v>982890.93</v>
      </c>
      <c r="H55" s="46"/>
      <c r="I55" s="44">
        <f>I45</f>
        <v>1280316.6979999999</v>
      </c>
      <c r="J55" s="23"/>
    </row>
    <row r="56" spans="1:10" ht="14.4" customHeight="1" x14ac:dyDescent="0.3">
      <c r="A56" s="39"/>
      <c r="B56" s="42"/>
      <c r="C56" s="39"/>
      <c r="D56" s="39"/>
      <c r="E56" s="38"/>
      <c r="F56" s="38"/>
      <c r="G56" s="38"/>
      <c r="H56" s="38"/>
      <c r="I56" s="38"/>
    </row>
  </sheetData>
  <mergeCells count="94">
    <mergeCell ref="B1:I1"/>
    <mergeCell ref="B2:I2"/>
    <mergeCell ref="A4:A11"/>
    <mergeCell ref="B4:D11"/>
    <mergeCell ref="E4:F4"/>
    <mergeCell ref="E6:F6"/>
    <mergeCell ref="E7:F7"/>
    <mergeCell ref="E8:F8"/>
    <mergeCell ref="E9:F9"/>
    <mergeCell ref="B16:D16"/>
    <mergeCell ref="E16:F16"/>
    <mergeCell ref="B17:D17"/>
    <mergeCell ref="E17:F17"/>
    <mergeCell ref="B18:D18"/>
    <mergeCell ref="E18:F18"/>
    <mergeCell ref="E10:F10"/>
    <mergeCell ref="B12:D12"/>
    <mergeCell ref="E12:F12"/>
    <mergeCell ref="B14:D14"/>
    <mergeCell ref="E14:F14"/>
    <mergeCell ref="B15:D15"/>
    <mergeCell ref="E15:F15"/>
    <mergeCell ref="B22:D22"/>
    <mergeCell ref="E22:F22"/>
    <mergeCell ref="B23:D23"/>
    <mergeCell ref="E23:F23"/>
    <mergeCell ref="B24:D24"/>
    <mergeCell ref="E24:F24"/>
    <mergeCell ref="B19:D19"/>
    <mergeCell ref="E19:F19"/>
    <mergeCell ref="B20:D20"/>
    <mergeCell ref="E20:F20"/>
    <mergeCell ref="B21:D21"/>
    <mergeCell ref="E21:F21"/>
    <mergeCell ref="B29:D29"/>
    <mergeCell ref="E29:F29"/>
    <mergeCell ref="B30:D30"/>
    <mergeCell ref="E30:F30"/>
    <mergeCell ref="B31:D31"/>
    <mergeCell ref="E31:F31"/>
    <mergeCell ref="E25:F25"/>
    <mergeCell ref="B26:D26"/>
    <mergeCell ref="E26:F26"/>
    <mergeCell ref="B27:D27"/>
    <mergeCell ref="E27:F27"/>
    <mergeCell ref="B28:D28"/>
    <mergeCell ref="E28:F28"/>
    <mergeCell ref="B35:D35"/>
    <mergeCell ref="E35:F35"/>
    <mergeCell ref="B36:D36"/>
    <mergeCell ref="E36:F36"/>
    <mergeCell ref="B37:D37"/>
    <mergeCell ref="E37:F37"/>
    <mergeCell ref="B32:D32"/>
    <mergeCell ref="E32:F32"/>
    <mergeCell ref="B33:D33"/>
    <mergeCell ref="E33:F33"/>
    <mergeCell ref="B34:D34"/>
    <mergeCell ref="E34:F34"/>
    <mergeCell ref="B41:D41"/>
    <mergeCell ref="E41:F41"/>
    <mergeCell ref="B42:D42"/>
    <mergeCell ref="E42:F42"/>
    <mergeCell ref="B43:D43"/>
    <mergeCell ref="E43:F43"/>
    <mergeCell ref="B38:D38"/>
    <mergeCell ref="E38:F38"/>
    <mergeCell ref="B39:D39"/>
    <mergeCell ref="E39:F39"/>
    <mergeCell ref="B40:D40"/>
    <mergeCell ref="E40:F40"/>
    <mergeCell ref="B44:D44"/>
    <mergeCell ref="E44:F44"/>
    <mergeCell ref="B45:D45"/>
    <mergeCell ref="E45:F45"/>
    <mergeCell ref="A46:H46"/>
    <mergeCell ref="A47:A50"/>
    <mergeCell ref="B47:C47"/>
    <mergeCell ref="F47:H47"/>
    <mergeCell ref="B48:C48"/>
    <mergeCell ref="F48:H48"/>
    <mergeCell ref="B54:D54"/>
    <mergeCell ref="E54:F54"/>
    <mergeCell ref="G54:H54"/>
    <mergeCell ref="B55:D55"/>
    <mergeCell ref="E55:F55"/>
    <mergeCell ref="G55:H55"/>
    <mergeCell ref="B49:C49"/>
    <mergeCell ref="F49:H49"/>
    <mergeCell ref="B50:C50"/>
    <mergeCell ref="F50:I50"/>
    <mergeCell ref="A52:B52"/>
    <mergeCell ref="C52:D52"/>
    <mergeCell ref="E52:I52"/>
  </mergeCells>
  <pageMargins left="1.1811023622047245" right="0.39370078740157483" top="0.78740157480314965" bottom="0.78740157480314965" header="0.31496062992125984" footer="0.31496062992125984"/>
  <pageSetup paperSize="9" scale="54" fitToHeight="2" orientation="landscape" r:id="rId1"/>
  <rowBreaks count="1" manualBreakCount="1">
    <brk id="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YRIST</dc:creator>
  <cp:lastModifiedBy>YRIST</cp:lastModifiedBy>
  <dcterms:created xsi:type="dcterms:W3CDTF">2026-03-04T05:26:20Z</dcterms:created>
  <dcterms:modified xsi:type="dcterms:W3CDTF">2026-03-04T07:44:28Z</dcterms:modified>
</cp:coreProperties>
</file>