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I27" i="1"/>
  <c r="D37" i="1" s="1"/>
  <c r="I25" i="1"/>
  <c r="I24" i="1"/>
  <c r="I23" i="1"/>
  <c r="I22" i="1"/>
  <c r="B21" i="1"/>
  <c r="I20" i="1"/>
  <c r="B20" i="1"/>
  <c r="I19" i="1"/>
  <c r="B19" i="1"/>
  <c r="I18" i="1"/>
  <c r="B18" i="1"/>
  <c r="I17" i="1"/>
  <c r="I16" i="1"/>
  <c r="I15" i="1"/>
  <c r="B15" i="1"/>
  <c r="I12" i="1"/>
  <c r="I14" i="1" l="1"/>
  <c r="I34" i="1" s="1"/>
  <c r="I43" i="1" s="1"/>
  <c r="D39" i="1"/>
  <c r="E38" i="1"/>
  <c r="E37" i="1"/>
</calcChain>
</file>

<file path=xl/sharedStrings.xml><?xml version="1.0" encoding="utf-8"?>
<sst xmlns="http://schemas.openxmlformats.org/spreadsheetml/2006/main" count="99" uniqueCount="62">
  <si>
    <t xml:space="preserve"> пгт. Зеленогорский,  ул. Центральная,  дом  №5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</si>
  <si>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</si>
  <si>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</si>
  <si>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</si>
  <si>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</si>
  <si>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</si>
  <si>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</si>
  <si>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</si>
  <si>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</si>
  <si>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</si>
  <si>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</si>
  <si>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</si>
  <si>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</si>
  <si>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</si>
  <si>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</si>
  <si>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</si>
  <si>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</si>
  <si>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</si>
  <si>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</si>
  <si>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</si>
  <si>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</si>
  <si>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</si>
  <si>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3508,89/12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</si>
  <si>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</si>
  <si>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</si>
  <si>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</si>
  <si>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</si>
  <si>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</si>
  <si>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</si>
  <si>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</si>
  <si>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Обслуживание лифтов</t>
  </si>
  <si>
    <t>Текущий ремонт</t>
  </si>
  <si>
    <t>5-1С от 23.01.2024г.</t>
  </si>
  <si>
    <t>Замена муфты на стояке ГВС, кв.8</t>
  </si>
  <si>
    <t>шт.</t>
  </si>
  <si>
    <t>Дог.подряда №01-ПР-07/24 от 01.07.2024</t>
  </si>
  <si>
    <t>Ремонт частичного преобразователя главного привода лифта, 1-й подъезд</t>
  </si>
  <si>
    <t>5-2Р от 31.07.2024г.</t>
  </si>
  <si>
    <t>Ремонт отмостки</t>
  </si>
  <si>
    <t>5-5С от 21.08.2024г.</t>
  </si>
  <si>
    <t>Замена стояка канализации кв.17,14,11,8</t>
  </si>
  <si>
    <t>п.м.</t>
  </si>
  <si>
    <t>Замена участка стояка обратки ГВС, кв.17,14,11,8</t>
  </si>
  <si>
    <t>5-6Р от 23.09.2024г.</t>
  </si>
  <si>
    <t>Окраска наружных панелей, кв.4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</si>
  <si>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</si>
  <si>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</si>
  <si>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</si>
  <si>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</si>
  <si>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</si>
  <si>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</si>
  <si>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</si>
  <si>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</si>
  <si>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</si>
  <si>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- 97875,86</t>
  </si>
  <si>
    <t>2024г. 21820,51</t>
  </si>
  <si>
    <t>Сумму превышения 76055,35 учесть в 2025 году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</si>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</sst>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4" fontId="6" fillId="0" borderId="8" xfId="0" applyNumberFormat="1" applyFont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2" fontId="6" fillId="0" borderId="8" xfId="0" applyNumberFormat="1" applyFont="1" applyBorder="1"/>
    <xf numFmtId="2" fontId="0" fillId="0" borderId="0" xfId="0" applyNumberFormat="1"/>
    <xf numFmtId="2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2" fontId="2" fillId="0" borderId="1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8" fillId="0" borderId="15" xfId="0" applyNumberFormat="1" applyFont="1" applyBorder="1"/>
    <xf numFmtId="0" fontId="2" fillId="0" borderId="15" xfId="0" applyFont="1" applyBorder="1"/>
    <xf numFmtId="4" fontId="9" fillId="0" borderId="15" xfId="0" applyNumberFormat="1" applyFont="1" applyBorder="1"/>
    <xf numFmtId="4" fontId="9" fillId="0" borderId="0" xfId="0" applyNumberFormat="1" applyFont="1" applyBorder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4" fontId="0" fillId="0" borderId="0" xfId="0" applyNumberFormat="1" applyFont="1"/>
    <xf numFmtId="0" fontId="2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2" fontId="6" fillId="0" borderId="12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4"/>
  <sheetViews>
    <sheetView tabSelected="1" topLeftCell="A34" zoomScaleNormal="100" workbookViewId="0">
      <selection activeCell="A45" sqref="A45:I70"/>
    </sheetView>
  </sheetViews>
  <sheetFormatPr defaultRowHeight="14.4" x14ac:dyDescent="0.3"/>
  <cols>
    <col min="1" max="1" width="15.33203125" style="4" customWidth="1"/>
    <col min="2" max="3" width="8.88671875" style="4"/>
    <col min="4" max="4" width="12.33203125" style="4" customWidth="1"/>
    <col min="5" max="5" width="10.33203125" style="4" bestFit="1" customWidth="1"/>
    <col min="6" max="6" width="6.44140625" style="4" customWidth="1"/>
    <col min="7" max="7" width="10.33203125" style="4" customWidth="1"/>
    <col min="8" max="8" width="10.6640625" style="4" customWidth="1"/>
    <col min="9" max="9" width="64.33203125" style="51" customWidth="1"/>
    <col min="10" max="10" width="11.5546875" customWidth="1"/>
    <col min="11" max="11" width="9.109375" bestFit="1" customWidth="1"/>
  </cols>
  <sheetData>
    <row r="1" spans="1:13" x14ac:dyDescent="0.3">
      <c r="A1" s="1"/>
      <c r="B1" s="104" t="s">
        <v>61</v>
      </c>
      <c r="C1" s="102"/>
      <c r="D1" s="102"/>
      <c r="E1" s="102"/>
      <c r="F1" s="102"/>
      <c r="G1" s="102"/>
      <c r="H1" s="102"/>
      <c r="I1" s="102"/>
      <c r="J1" s="3"/>
      <c r="K1" s="3"/>
      <c r="L1" s="3"/>
      <c r="M1" s="4"/>
    </row>
    <row r="2" spans="1:13" x14ac:dyDescent="0.3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72" t="s">
        <v>1</v>
      </c>
      <c r="B4" s="94" t="s">
        <v>2</v>
      </c>
      <c r="C4" s="94"/>
      <c r="D4" s="95"/>
      <c r="E4" s="100" t="s">
        <v>3</v>
      </c>
      <c r="F4" s="101"/>
      <c r="G4" s="5" t="s">
        <v>4</v>
      </c>
      <c r="H4" s="6" t="s">
        <v>5</v>
      </c>
      <c r="I4" s="7" t="s">
        <v>6</v>
      </c>
    </row>
    <row r="5" spans="1:13" x14ac:dyDescent="0.3">
      <c r="A5" s="73"/>
      <c r="B5" s="96"/>
      <c r="C5" s="96"/>
      <c r="D5" s="97"/>
      <c r="E5" s="8" t="s">
        <v>7</v>
      </c>
      <c r="F5" s="9"/>
      <c r="G5" s="10" t="s">
        <v>8</v>
      </c>
      <c r="H5" s="11" t="s">
        <v>9</v>
      </c>
      <c r="I5" s="12" t="s">
        <v>10</v>
      </c>
    </row>
    <row r="6" spans="1:13" x14ac:dyDescent="0.3">
      <c r="A6" s="73"/>
      <c r="B6" s="96"/>
      <c r="C6" s="96"/>
      <c r="D6" s="97"/>
      <c r="E6" s="92" t="s">
        <v>11</v>
      </c>
      <c r="F6" s="93"/>
      <c r="G6" s="10" t="s">
        <v>12</v>
      </c>
      <c r="H6" s="11" t="s">
        <v>13</v>
      </c>
      <c r="I6" s="12" t="s">
        <v>12</v>
      </c>
    </row>
    <row r="7" spans="1:13" x14ac:dyDescent="0.3">
      <c r="A7" s="73"/>
      <c r="B7" s="96"/>
      <c r="C7" s="96"/>
      <c r="D7" s="97"/>
      <c r="E7" s="92" t="s">
        <v>10</v>
      </c>
      <c r="F7" s="93"/>
      <c r="G7" s="10" t="s">
        <v>14</v>
      </c>
      <c r="H7" s="11" t="s">
        <v>10</v>
      </c>
      <c r="I7" s="12" t="s">
        <v>15</v>
      </c>
    </row>
    <row r="8" spans="1:13" x14ac:dyDescent="0.3">
      <c r="A8" s="73"/>
      <c r="B8" s="96"/>
      <c r="C8" s="96"/>
      <c r="D8" s="97"/>
      <c r="E8" s="92" t="s">
        <v>12</v>
      </c>
      <c r="F8" s="93"/>
      <c r="G8" s="11"/>
      <c r="H8" s="11" t="s">
        <v>12</v>
      </c>
      <c r="I8" s="12" t="s">
        <v>16</v>
      </c>
    </row>
    <row r="9" spans="1:13" x14ac:dyDescent="0.3">
      <c r="A9" s="73"/>
      <c r="B9" s="96"/>
      <c r="C9" s="96"/>
      <c r="D9" s="97"/>
      <c r="E9" s="92" t="s">
        <v>17</v>
      </c>
      <c r="F9" s="93"/>
      <c r="G9" s="11"/>
      <c r="H9" s="11" t="s">
        <v>17</v>
      </c>
      <c r="I9" s="12" t="s">
        <v>18</v>
      </c>
    </row>
    <row r="10" spans="1:13" x14ac:dyDescent="0.3">
      <c r="A10" s="73"/>
      <c r="B10" s="96"/>
      <c r="C10" s="96"/>
      <c r="D10" s="97"/>
      <c r="E10" s="92" t="s">
        <v>16</v>
      </c>
      <c r="F10" s="93"/>
      <c r="G10" s="11"/>
      <c r="H10" s="11" t="s">
        <v>19</v>
      </c>
      <c r="I10" s="13"/>
    </row>
    <row r="11" spans="1:13" x14ac:dyDescent="0.3">
      <c r="A11" s="74"/>
      <c r="B11" s="98"/>
      <c r="C11" s="98"/>
      <c r="D11" s="99"/>
      <c r="E11" s="14"/>
      <c r="F11" s="15"/>
      <c r="G11" s="16"/>
      <c r="H11" s="16" t="s">
        <v>20</v>
      </c>
      <c r="I11" s="17"/>
    </row>
    <row r="12" spans="1:13" x14ac:dyDescent="0.3">
      <c r="A12" s="18">
        <v>45679</v>
      </c>
      <c r="B12" s="81" t="s">
        <v>21</v>
      </c>
      <c r="C12" s="82"/>
      <c r="D12" s="83"/>
      <c r="E12" s="79" t="s">
        <v>22</v>
      </c>
      <c r="F12" s="80"/>
      <c r="G12" s="19" t="s">
        <v>23</v>
      </c>
      <c r="H12" s="20">
        <v>3.69</v>
      </c>
      <c r="I12" s="21">
        <f>3508.89*12*H12</f>
        <v>155373.64919999999</v>
      </c>
    </row>
    <row r="13" spans="1:13" x14ac:dyDescent="0.3">
      <c r="A13" s="22"/>
      <c r="B13" s="23"/>
      <c r="C13" s="23"/>
      <c r="D13" s="24"/>
      <c r="E13" s="14"/>
      <c r="F13" s="15"/>
      <c r="G13" s="16"/>
      <c r="H13" s="16"/>
      <c r="I13" s="17"/>
    </row>
    <row r="14" spans="1:13" x14ac:dyDescent="0.3">
      <c r="A14" s="18">
        <v>45679</v>
      </c>
      <c r="B14" s="81" t="s">
        <v>24</v>
      </c>
      <c r="C14" s="82"/>
      <c r="D14" s="83"/>
      <c r="E14" s="79" t="s">
        <v>22</v>
      </c>
      <c r="F14" s="80"/>
      <c r="G14" s="19" t="s">
        <v>23</v>
      </c>
      <c r="H14" s="25"/>
      <c r="I14" s="21">
        <f>I15+I16+I17+I18+I19+I20+I21+I22+I23+I24</f>
        <v>735246.23159999994</v>
      </c>
      <c r="K14" s="26"/>
    </row>
    <row r="15" spans="1:13" ht="29.4" customHeight="1" x14ac:dyDescent="0.3">
      <c r="A15" s="27"/>
      <c r="B15" s="87" t="str">
        <f>'[1]10а'!B15</f>
        <v>Оплата труда производственного персонала (включая ИТР)</v>
      </c>
      <c r="C15" s="88"/>
      <c r="D15" s="89"/>
      <c r="E15" s="90" t="s">
        <v>22</v>
      </c>
      <c r="F15" s="91"/>
      <c r="G15" s="28" t="s">
        <v>23</v>
      </c>
      <c r="H15" s="29">
        <v>6.17</v>
      </c>
      <c r="I15" s="17">
        <f t="shared" ref="I15:I20" si="0">3508.89*12*H15</f>
        <v>259798.2156</v>
      </c>
    </row>
    <row r="16" spans="1:13" ht="28.2" customHeight="1" x14ac:dyDescent="0.3">
      <c r="A16" s="27"/>
      <c r="B16" s="87" t="s">
        <v>25</v>
      </c>
      <c r="C16" s="88"/>
      <c r="D16" s="89"/>
      <c r="E16" s="90" t="s">
        <v>22</v>
      </c>
      <c r="F16" s="91"/>
      <c r="G16" s="28" t="s">
        <v>23</v>
      </c>
      <c r="H16" s="29">
        <v>2.33</v>
      </c>
      <c r="I16" s="17">
        <f t="shared" si="0"/>
        <v>98108.564400000003</v>
      </c>
    </row>
    <row r="17" spans="1:9" ht="29.4" customHeight="1" x14ac:dyDescent="0.3">
      <c r="A17" s="27"/>
      <c r="B17" s="87" t="s">
        <v>26</v>
      </c>
      <c r="C17" s="88"/>
      <c r="D17" s="89"/>
      <c r="E17" s="90" t="s">
        <v>22</v>
      </c>
      <c r="F17" s="91"/>
      <c r="G17" s="28" t="s">
        <v>23</v>
      </c>
      <c r="H17" s="29">
        <v>2.52</v>
      </c>
      <c r="I17" s="17">
        <f t="shared" si="0"/>
        <v>106108.8336</v>
      </c>
    </row>
    <row r="18" spans="1:9" x14ac:dyDescent="0.3">
      <c r="A18" s="27"/>
      <c r="B18" s="87" t="str">
        <f>'[1]10а'!B18</f>
        <v>Аварийно-диспетчерская служба</v>
      </c>
      <c r="C18" s="88"/>
      <c r="D18" s="89"/>
      <c r="E18" s="90" t="s">
        <v>22</v>
      </c>
      <c r="F18" s="91"/>
      <c r="G18" s="28" t="s">
        <v>23</v>
      </c>
      <c r="H18" s="29">
        <v>4.88</v>
      </c>
      <c r="I18" s="17">
        <f t="shared" si="0"/>
        <v>205480.59839999999</v>
      </c>
    </row>
    <row r="19" spans="1:9" x14ac:dyDescent="0.3">
      <c r="A19" s="27"/>
      <c r="B19" s="87" t="str">
        <f>'[1]10а'!B19</f>
        <v>Абоненский отдел</v>
      </c>
      <c r="C19" s="88"/>
      <c r="D19" s="89"/>
      <c r="E19" s="90" t="s">
        <v>22</v>
      </c>
      <c r="F19" s="91"/>
      <c r="G19" s="28" t="s">
        <v>23</v>
      </c>
      <c r="H19" s="29">
        <v>0.42</v>
      </c>
      <c r="I19" s="17">
        <f t="shared" si="0"/>
        <v>17684.8056</v>
      </c>
    </row>
    <row r="20" spans="1:9" x14ac:dyDescent="0.3">
      <c r="A20" s="27"/>
      <c r="B20" s="87" t="str">
        <f>'[1]10а'!B20</f>
        <v>Благоустройство территории</v>
      </c>
      <c r="C20" s="88"/>
      <c r="D20" s="89"/>
      <c r="E20" s="90" t="s">
        <v>22</v>
      </c>
      <c r="F20" s="91"/>
      <c r="G20" s="28" t="s">
        <v>23</v>
      </c>
      <c r="H20" s="29">
        <v>0.08</v>
      </c>
      <c r="I20" s="17">
        <f t="shared" si="0"/>
        <v>3368.5344</v>
      </c>
    </row>
    <row r="21" spans="1:9" x14ac:dyDescent="0.3">
      <c r="A21" s="27"/>
      <c r="B21" s="87" t="str">
        <f>'[1]10а'!B22</f>
        <v>Дератизация и дезинсекция</v>
      </c>
      <c r="C21" s="88"/>
      <c r="D21" s="89"/>
      <c r="E21" s="90" t="s">
        <v>22</v>
      </c>
      <c r="F21" s="91"/>
      <c r="G21" s="28" t="s">
        <v>23</v>
      </c>
      <c r="H21" s="29">
        <v>0.65</v>
      </c>
      <c r="I21" s="17">
        <v>3853.2</v>
      </c>
    </row>
    <row r="22" spans="1:9" ht="27" customHeight="1" x14ac:dyDescent="0.3">
      <c r="A22" s="27"/>
      <c r="B22" s="87" t="s">
        <v>27</v>
      </c>
      <c r="C22" s="88"/>
      <c r="D22" s="89"/>
      <c r="E22" s="90" t="s">
        <v>22</v>
      </c>
      <c r="F22" s="91"/>
      <c r="G22" s="28" t="s">
        <v>23</v>
      </c>
      <c r="H22" s="29">
        <v>0.38</v>
      </c>
      <c r="I22" s="17">
        <f>3508.89*12*H22</f>
        <v>16000.538399999999</v>
      </c>
    </row>
    <row r="23" spans="1:9" ht="28.2" customHeight="1" x14ac:dyDescent="0.3">
      <c r="A23" s="27"/>
      <c r="B23" s="87" t="s">
        <v>28</v>
      </c>
      <c r="C23" s="88"/>
      <c r="D23" s="89"/>
      <c r="E23" s="90" t="s">
        <v>22</v>
      </c>
      <c r="F23" s="91"/>
      <c r="G23" s="28" t="s">
        <v>23</v>
      </c>
      <c r="H23" s="29">
        <v>0.43</v>
      </c>
      <c r="I23" s="17">
        <f>3508.89*12*H23</f>
        <v>18105.8724</v>
      </c>
    </row>
    <row r="24" spans="1:9" x14ac:dyDescent="0.3">
      <c r="A24" s="27"/>
      <c r="B24" s="87" t="s">
        <v>29</v>
      </c>
      <c r="C24" s="88"/>
      <c r="D24" s="89"/>
      <c r="E24" s="90" t="s">
        <v>22</v>
      </c>
      <c r="F24" s="91"/>
      <c r="G24" s="28" t="s">
        <v>23</v>
      </c>
      <c r="H24" s="30">
        <v>0.16</v>
      </c>
      <c r="I24" s="17">
        <f>3508.89*12*H24</f>
        <v>6737.0688</v>
      </c>
    </row>
    <row r="25" spans="1:9" ht="14.4" customHeight="1" x14ac:dyDescent="0.3">
      <c r="A25" s="27"/>
      <c r="B25" s="76" t="s">
        <v>30</v>
      </c>
      <c r="C25" s="77"/>
      <c r="D25" s="78"/>
      <c r="E25" s="79" t="s">
        <v>22</v>
      </c>
      <c r="F25" s="80"/>
      <c r="G25" s="19" t="s">
        <v>23</v>
      </c>
      <c r="H25" s="31">
        <v>2.77</v>
      </c>
      <c r="I25" s="21">
        <f>3508.89*12*H25</f>
        <v>116635.5036</v>
      </c>
    </row>
    <row r="26" spans="1:9" x14ac:dyDescent="0.3">
      <c r="A26" s="27"/>
      <c r="B26" s="32"/>
      <c r="C26" s="32"/>
      <c r="D26" s="33"/>
      <c r="E26" s="34"/>
      <c r="F26" s="35"/>
      <c r="G26" s="28"/>
      <c r="H26" s="30"/>
      <c r="I26" s="17"/>
    </row>
    <row r="27" spans="1:9" x14ac:dyDescent="0.3">
      <c r="A27" s="18">
        <v>45679</v>
      </c>
      <c r="B27" s="81" t="s">
        <v>31</v>
      </c>
      <c r="C27" s="82"/>
      <c r="D27" s="83"/>
      <c r="E27" s="14"/>
      <c r="F27" s="15"/>
      <c r="G27" s="16"/>
      <c r="H27" s="16"/>
      <c r="I27" s="21">
        <f>I28+I30+I31+I32+I33+I29</f>
        <v>161764.60999999999</v>
      </c>
    </row>
    <row r="28" spans="1:9" ht="29.4" customHeight="1" x14ac:dyDescent="0.3">
      <c r="A28" s="36" t="s">
        <v>32</v>
      </c>
      <c r="B28" s="59" t="s">
        <v>33</v>
      </c>
      <c r="C28" s="60"/>
      <c r="D28" s="61"/>
      <c r="E28" s="65">
        <v>1</v>
      </c>
      <c r="F28" s="65"/>
      <c r="G28" s="37" t="s">
        <v>34</v>
      </c>
      <c r="H28" s="38">
        <f>I28/E28</f>
        <v>1324.46</v>
      </c>
      <c r="I28" s="38">
        <v>1324.46</v>
      </c>
    </row>
    <row r="29" spans="1:9" ht="43.8" customHeight="1" x14ac:dyDescent="0.3">
      <c r="A29" s="36" t="s">
        <v>35</v>
      </c>
      <c r="B29" s="84" t="s">
        <v>36</v>
      </c>
      <c r="C29" s="85"/>
      <c r="D29" s="86"/>
      <c r="E29" s="65">
        <v>1</v>
      </c>
      <c r="F29" s="65"/>
      <c r="G29" s="37" t="s">
        <v>34</v>
      </c>
      <c r="H29" s="38">
        <f>I29/E29</f>
        <v>15000</v>
      </c>
      <c r="I29" s="39">
        <v>15000</v>
      </c>
    </row>
    <row r="30" spans="1:9" ht="29.4" customHeight="1" x14ac:dyDescent="0.3">
      <c r="A30" s="36" t="s">
        <v>37</v>
      </c>
      <c r="B30" s="59" t="s">
        <v>38</v>
      </c>
      <c r="C30" s="60"/>
      <c r="D30" s="61"/>
      <c r="E30" s="55">
        <v>51.4</v>
      </c>
      <c r="F30" s="56"/>
      <c r="G30" s="37" t="s">
        <v>23</v>
      </c>
      <c r="H30" s="38">
        <f t="shared" ref="H30:H33" si="1">I30/E30</f>
        <v>2425.8194552529185</v>
      </c>
      <c r="I30" s="38">
        <v>124687.12</v>
      </c>
    </row>
    <row r="31" spans="1:9" ht="29.4" customHeight="1" x14ac:dyDescent="0.3">
      <c r="A31" s="36" t="s">
        <v>39</v>
      </c>
      <c r="B31" s="59" t="s">
        <v>40</v>
      </c>
      <c r="C31" s="60"/>
      <c r="D31" s="61"/>
      <c r="E31" s="65">
        <v>8</v>
      </c>
      <c r="F31" s="65"/>
      <c r="G31" s="37" t="s">
        <v>41</v>
      </c>
      <c r="H31" s="38">
        <f t="shared" si="1"/>
        <v>1009.77625</v>
      </c>
      <c r="I31" s="38">
        <v>8078.21</v>
      </c>
    </row>
    <row r="32" spans="1:9" ht="27" customHeight="1" x14ac:dyDescent="0.3">
      <c r="A32" s="36" t="s">
        <v>39</v>
      </c>
      <c r="B32" s="59" t="s">
        <v>42</v>
      </c>
      <c r="C32" s="60"/>
      <c r="D32" s="61"/>
      <c r="E32" s="65">
        <v>8</v>
      </c>
      <c r="F32" s="65"/>
      <c r="G32" s="37" t="s">
        <v>41</v>
      </c>
      <c r="H32" s="38">
        <f t="shared" si="1"/>
        <v>322.79124999999999</v>
      </c>
      <c r="I32" s="38">
        <v>2582.33</v>
      </c>
    </row>
    <row r="33" spans="1:11" ht="28.2" customHeight="1" x14ac:dyDescent="0.3">
      <c r="A33" s="36" t="s">
        <v>43</v>
      </c>
      <c r="B33" s="62" t="s">
        <v>44</v>
      </c>
      <c r="C33" s="63"/>
      <c r="D33" s="64"/>
      <c r="E33" s="65">
        <v>30</v>
      </c>
      <c r="F33" s="65"/>
      <c r="G33" s="37" t="s">
        <v>23</v>
      </c>
      <c r="H33" s="38">
        <f t="shared" si="1"/>
        <v>336.41633333333334</v>
      </c>
      <c r="I33" s="38">
        <v>10092.49</v>
      </c>
    </row>
    <row r="34" spans="1:11" x14ac:dyDescent="0.3">
      <c r="A34" s="36"/>
      <c r="B34" s="66" t="s">
        <v>45</v>
      </c>
      <c r="C34" s="67"/>
      <c r="D34" s="68"/>
      <c r="E34" s="65"/>
      <c r="F34" s="65"/>
      <c r="G34" s="40"/>
      <c r="H34" s="40"/>
      <c r="I34" s="41">
        <f>I12+I14+I25+I27</f>
        <v>1169019.9943999997</v>
      </c>
      <c r="J34" s="26"/>
    </row>
    <row r="35" spans="1:11" x14ac:dyDescent="0.3">
      <c r="A35" s="69" t="s">
        <v>46</v>
      </c>
      <c r="B35" s="70"/>
      <c r="C35" s="70"/>
      <c r="D35" s="70"/>
      <c r="E35" s="70"/>
      <c r="F35" s="70"/>
      <c r="G35" s="70"/>
      <c r="H35" s="71"/>
      <c r="I35" s="42"/>
    </row>
    <row r="36" spans="1:11" x14ac:dyDescent="0.3">
      <c r="A36" s="72" t="s">
        <v>47</v>
      </c>
      <c r="B36" s="52" t="s">
        <v>48</v>
      </c>
      <c r="C36" s="52"/>
      <c r="D36" s="43">
        <v>183585.12</v>
      </c>
      <c r="E36" s="44">
        <v>0.17</v>
      </c>
      <c r="F36" s="75" t="s">
        <v>49</v>
      </c>
      <c r="G36" s="75"/>
      <c r="H36" s="75"/>
      <c r="I36" s="42"/>
    </row>
    <row r="37" spans="1:11" x14ac:dyDescent="0.3">
      <c r="A37" s="73"/>
      <c r="B37" s="52" t="s">
        <v>50</v>
      </c>
      <c r="C37" s="52"/>
      <c r="D37" s="43">
        <f>I27</f>
        <v>161764.60999999999</v>
      </c>
      <c r="E37" s="44">
        <f>D37*E36/D36</f>
        <v>0.14979418647872988</v>
      </c>
      <c r="F37" s="75" t="s">
        <v>51</v>
      </c>
      <c r="G37" s="75"/>
      <c r="H37" s="75"/>
      <c r="I37" s="42"/>
    </row>
    <row r="38" spans="1:11" x14ac:dyDescent="0.3">
      <c r="A38" s="73"/>
      <c r="B38" s="55" t="s">
        <v>52</v>
      </c>
      <c r="C38" s="56"/>
      <c r="D38" s="45"/>
      <c r="E38" s="44">
        <f>D37/D36</f>
        <v>0.8811422734042933</v>
      </c>
      <c r="F38" s="55"/>
      <c r="G38" s="57"/>
      <c r="H38" s="56"/>
      <c r="I38" s="42"/>
    </row>
    <row r="39" spans="1:11" x14ac:dyDescent="0.3">
      <c r="A39" s="74"/>
      <c r="B39" s="55" t="s">
        <v>53</v>
      </c>
      <c r="C39" s="56"/>
      <c r="D39" s="45">
        <f>D37-D36</f>
        <v>-21820.510000000009</v>
      </c>
      <c r="E39" s="44"/>
      <c r="F39" s="55"/>
      <c r="G39" s="57"/>
      <c r="H39" s="57"/>
      <c r="I39" s="56"/>
    </row>
    <row r="40" spans="1:11" ht="14.4" customHeight="1" x14ac:dyDescent="0.3">
      <c r="A40" s="55" t="s">
        <v>54</v>
      </c>
      <c r="B40" s="58"/>
      <c r="C40" s="55" t="s">
        <v>55</v>
      </c>
      <c r="D40" s="56"/>
      <c r="E40" s="59" t="s">
        <v>56</v>
      </c>
      <c r="F40" s="60"/>
      <c r="G40" s="60"/>
      <c r="H40" s="60"/>
      <c r="I40" s="61"/>
    </row>
    <row r="41" spans="1:11" ht="14.4" customHeight="1" x14ac:dyDescent="0.3">
      <c r="A41" s="46"/>
      <c r="B41" s="47"/>
      <c r="C41" s="46"/>
      <c r="D41" s="46"/>
      <c r="E41" s="48"/>
      <c r="F41" s="48"/>
      <c r="G41" s="48"/>
      <c r="H41" s="48"/>
      <c r="I41" s="49"/>
    </row>
    <row r="42" spans="1:11" ht="14.4" customHeight="1" x14ac:dyDescent="0.3">
      <c r="A42" s="46"/>
      <c r="B42" s="52" t="s">
        <v>57</v>
      </c>
      <c r="C42" s="52"/>
      <c r="D42" s="52"/>
      <c r="E42" s="53" t="s">
        <v>48</v>
      </c>
      <c r="F42" s="53"/>
      <c r="G42" s="54" t="s">
        <v>58</v>
      </c>
      <c r="H42" s="54"/>
      <c r="I42" s="50" t="s">
        <v>59</v>
      </c>
    </row>
    <row r="43" spans="1:11" ht="14.4" customHeight="1" x14ac:dyDescent="0.3">
      <c r="A43" s="46"/>
      <c r="B43" s="52" t="s">
        <v>60</v>
      </c>
      <c r="C43" s="52"/>
      <c r="D43" s="52"/>
      <c r="E43" s="53">
        <v>1176881.7</v>
      </c>
      <c r="F43" s="53"/>
      <c r="G43" s="53">
        <v>1101568.8</v>
      </c>
      <c r="H43" s="53"/>
      <c r="I43" s="50">
        <f>I34</f>
        <v>1169019.9943999997</v>
      </c>
      <c r="J43" s="26"/>
      <c r="K43" s="26"/>
    </row>
    <row r="44" spans="1:11" ht="14.4" customHeight="1" x14ac:dyDescent="0.3">
      <c r="A44" s="46"/>
      <c r="B44" s="47"/>
      <c r="C44" s="46"/>
      <c r="D44" s="46"/>
      <c r="E44" s="48"/>
      <c r="F44" s="48"/>
      <c r="G44" s="48"/>
      <c r="H44" s="48"/>
      <c r="I44" s="49"/>
    </row>
  </sheetData>
  <mergeCells count="70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5:D25"/>
    <mergeCell ref="E25:F25"/>
    <mergeCell ref="B27:D27"/>
    <mergeCell ref="B28:D28"/>
    <mergeCell ref="E28:F28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35:H35"/>
    <mergeCell ref="B38:C38"/>
    <mergeCell ref="F38:H38"/>
    <mergeCell ref="B39:C39"/>
    <mergeCell ref="F39:I39"/>
    <mergeCell ref="A40:B40"/>
    <mergeCell ref="C40:D40"/>
    <mergeCell ref="E40:I40"/>
    <mergeCell ref="A36:A39"/>
    <mergeCell ref="B36:C36"/>
    <mergeCell ref="F36:H36"/>
    <mergeCell ref="B37:C37"/>
    <mergeCell ref="F37:H37"/>
    <mergeCell ref="B42:D42"/>
    <mergeCell ref="E42:F42"/>
    <mergeCell ref="G42:H42"/>
    <mergeCell ref="B43:D43"/>
    <mergeCell ref="E43:F43"/>
    <mergeCell ref="G43:H43"/>
  </mergeCells>
  <pageMargins left="1.1811023622047245" right="0.39370078740157483" top="0.78740157480314965" bottom="0.78740157480314965" header="0.31496062992125984" footer="0.31496062992125984"/>
  <pageSetup paperSize="9" scale="70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2026-03-04T05:14:00Z</dcterms:created>
  <dcterms:modified xsi:type="dcterms:W3CDTF">2026-03-04T07:51:39Z</dcterms:modified>
</cp:coreProperties>
</file>