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I26" i="1"/>
  <c r="D33" i="1" s="1"/>
  <c r="I24" i="1"/>
  <c r="I23" i="1"/>
  <c r="I22" i="1"/>
  <c r="B21" i="1"/>
  <c r="I20" i="1"/>
  <c r="B20" i="1"/>
  <c r="I19" i="1"/>
  <c r="B19" i="1"/>
  <c r="I18" i="1"/>
  <c r="B18" i="1"/>
  <c r="I17" i="1"/>
  <c r="I16" i="1"/>
  <c r="I15" i="1"/>
  <c r="B15" i="1"/>
  <c r="I12" i="1"/>
  <c r="I14" i="1" l="1"/>
  <c r="E34" i="1"/>
  <c r="E33" i="1"/>
  <c r="D35" i="1"/>
  <c r="I30" i="1"/>
  <c r="I39" i="1" s="1"/>
</calcChain>
</file>

<file path=xl/sharedStrings.xml><?xml version="1.0" encoding="utf-8"?>
<sst xmlns="http://schemas.openxmlformats.org/spreadsheetml/2006/main" count="88" uniqueCount="57">
  <si>
    <t xml:space="preserve"> пгт. Зеленогорский,  ул. Центральная,  дом  №6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</si>
  <si>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</si>
  <si>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</si>
  <si>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</si>
  <si>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</si>
  <si>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</si>
  <si>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</si>
  <si>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</si>
  <si>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</si>
  <si>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</si>
  <si>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</si>
  <si>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</si>
  <si>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</si>
  <si>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</si>
  <si>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</si>
  <si>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</si>
  <si>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</si>
  <si>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</si>
  <si>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</si>
  <si>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</si>
  <si>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</si>
  <si>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</si>
  <si>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3258,6/12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</si>
  <si>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</si>
  <si>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</si>
  <si>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</si>
  <si>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</si>
  <si>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</si>
  <si>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</si>
  <si>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</si>
  <si>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</si>
  <si>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6-1С от 18.01.2024г.</t>
  </si>
  <si>
    <t>Замена сборки на стояке ХВС, подвал по кв.1</t>
  </si>
  <si>
    <t>шт.</t>
  </si>
  <si>
    <t>6-3Р от 10.05.2024г.</t>
  </si>
  <si>
    <t>Выборочный ремонт и восстановление герметизации стыков межпанельных швов</t>
  </si>
  <si>
    <t>п.м.</t>
  </si>
  <si>
    <t>6-4С от 05.07.2024г.</t>
  </si>
  <si>
    <t>Замена кранов на теплоузлах и сборки на стояке ГВС по кв.31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</si>
  <si>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</si>
  <si>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</si>
  <si>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</si>
  <si>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</si>
  <si>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</si>
  <si>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</si>
  <si>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</si>
  <si>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</si>
  <si>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</si>
  <si>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- 95002,9</t>
  </si>
  <si>
    <t>2024г. 65106,98</t>
  </si>
  <si>
    <t>Сумму превышения 29895,92  учесть в 2025 году</t>
  </si>
  <si>
    <t>Услуга</t>
  </si>
  <si>
    <t>оплачено</t>
  </si>
  <si>
    <t>выполнено работ</t>
  </si>
  <si>
    <t>Содержание и текущий ремонт ОИ</t>
  </si>
  <si>
    <t>Целевой сбор (на ремонт отмостки)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</si>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</sst>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7" fillId="0" borderId="8" xfId="0" applyFont="1" applyBorder="1"/>
    <xf numFmtId="2" fontId="0" fillId="0" borderId="0" xfId="0" applyNumberFormat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2" fontId="2" fillId="0" borderId="8" xfId="0" applyNumberFormat="1" applyFont="1" applyBorder="1"/>
    <xf numFmtId="4" fontId="7" fillId="0" borderId="8" xfId="0" applyNumberFormat="1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8" fillId="0" borderId="15" xfId="0" applyNumberFormat="1" applyFont="1" applyBorder="1"/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4" fontId="7" fillId="0" borderId="15" xfId="0" applyNumberFormat="1" applyFont="1" applyBorder="1"/>
    <xf numFmtId="0" fontId="9" fillId="0" borderId="0" xfId="0" applyFont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4" fontId="8" fillId="0" borderId="0" xfId="0" applyNumberFormat="1" applyFont="1"/>
    <xf numFmtId="0" fontId="12" fillId="0" borderId="0" xfId="0" applyFont="1"/>
    <xf numFmtId="0" fontId="4" fillId="0" borderId="0" xfId="0" applyFont="1"/>
    <xf numFmtId="4" fontId="0" fillId="0" borderId="0" xfId="0" applyNumberFormat="1" applyFont="1"/>
    <xf numFmtId="0" fontId="2" fillId="0" borderId="15" xfId="0" applyFont="1" applyBorder="1" applyAlignment="1">
      <alignment horizontal="left" wrapText="1"/>
    </xf>
    <xf numFmtId="4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71"/>
  <sheetViews>
    <sheetView tabSelected="1" topLeftCell="A37" zoomScaleNormal="100" workbookViewId="0">
      <selection activeCell="A42" sqref="A42:I59"/>
    </sheetView>
  </sheetViews>
  <sheetFormatPr defaultRowHeight="14.4" x14ac:dyDescent="0.3"/>
  <cols>
    <col min="1" max="1" width="14.109375" style="4" customWidth="1"/>
    <col min="2" max="2" width="10.5546875" style="4" customWidth="1"/>
    <col min="3" max="3" width="8.88671875" style="4"/>
    <col min="4" max="4" width="13.21875" style="4" customWidth="1"/>
    <col min="5" max="5" width="10.33203125" style="4" bestFit="1" customWidth="1"/>
    <col min="6" max="6" width="6.44140625" style="4" customWidth="1"/>
    <col min="7" max="7" width="10.33203125" style="4" customWidth="1"/>
    <col min="8" max="8" width="11.44140625" style="4" customWidth="1"/>
    <col min="9" max="9" width="64.44140625" style="56" customWidth="1"/>
    <col min="10" max="10" width="9.44140625" bestFit="1" customWidth="1"/>
    <col min="11" max="11" width="9.109375" bestFit="1" customWidth="1"/>
  </cols>
  <sheetData>
    <row r="1" spans="1:13" x14ac:dyDescent="0.3">
      <c r="A1" s="1"/>
      <c r="B1" s="109" t="s">
        <v>56</v>
      </c>
      <c r="C1" s="107"/>
      <c r="D1" s="107"/>
      <c r="E1" s="107"/>
      <c r="F1" s="107"/>
      <c r="G1" s="107"/>
      <c r="H1" s="107"/>
      <c r="I1" s="107"/>
      <c r="J1" s="3"/>
      <c r="K1" s="3"/>
      <c r="L1" s="3"/>
      <c r="M1" s="4"/>
    </row>
    <row r="2" spans="1:13" x14ac:dyDescent="0.3">
      <c r="A2" s="1"/>
      <c r="B2" s="108" t="s">
        <v>0</v>
      </c>
      <c r="C2" s="108"/>
      <c r="D2" s="108"/>
      <c r="E2" s="108"/>
      <c r="F2" s="108"/>
      <c r="G2" s="108"/>
      <c r="H2" s="108"/>
      <c r="I2" s="108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78" t="s">
        <v>1</v>
      </c>
      <c r="B4" s="99" t="s">
        <v>2</v>
      </c>
      <c r="C4" s="99"/>
      <c r="D4" s="100"/>
      <c r="E4" s="105" t="s">
        <v>3</v>
      </c>
      <c r="F4" s="106"/>
      <c r="G4" s="6" t="s">
        <v>4</v>
      </c>
      <c r="H4" s="7" t="s">
        <v>5</v>
      </c>
      <c r="I4" s="8" t="s">
        <v>6</v>
      </c>
    </row>
    <row r="5" spans="1:13" x14ac:dyDescent="0.3">
      <c r="A5" s="79"/>
      <c r="B5" s="101"/>
      <c r="C5" s="101"/>
      <c r="D5" s="102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79"/>
      <c r="B6" s="101"/>
      <c r="C6" s="101"/>
      <c r="D6" s="102"/>
      <c r="E6" s="95" t="s">
        <v>11</v>
      </c>
      <c r="F6" s="96"/>
      <c r="G6" s="11" t="s">
        <v>12</v>
      </c>
      <c r="H6" s="12" t="s">
        <v>13</v>
      </c>
      <c r="I6" s="13" t="s">
        <v>12</v>
      </c>
    </row>
    <row r="7" spans="1:13" x14ac:dyDescent="0.3">
      <c r="A7" s="79"/>
      <c r="B7" s="101"/>
      <c r="C7" s="101"/>
      <c r="D7" s="102"/>
      <c r="E7" s="95" t="s">
        <v>10</v>
      </c>
      <c r="F7" s="96"/>
      <c r="G7" s="11" t="s">
        <v>14</v>
      </c>
      <c r="H7" s="12" t="s">
        <v>10</v>
      </c>
      <c r="I7" s="13" t="s">
        <v>15</v>
      </c>
    </row>
    <row r="8" spans="1:13" x14ac:dyDescent="0.3">
      <c r="A8" s="79"/>
      <c r="B8" s="101"/>
      <c r="C8" s="101"/>
      <c r="D8" s="102"/>
      <c r="E8" s="95" t="s">
        <v>12</v>
      </c>
      <c r="F8" s="96"/>
      <c r="G8" s="12"/>
      <c r="H8" s="12" t="s">
        <v>12</v>
      </c>
      <c r="I8" s="13" t="s">
        <v>16</v>
      </c>
    </row>
    <row r="9" spans="1:13" x14ac:dyDescent="0.3">
      <c r="A9" s="79"/>
      <c r="B9" s="101"/>
      <c r="C9" s="101"/>
      <c r="D9" s="102"/>
      <c r="E9" s="95" t="s">
        <v>17</v>
      </c>
      <c r="F9" s="96"/>
      <c r="G9" s="12"/>
      <c r="H9" s="12" t="s">
        <v>17</v>
      </c>
      <c r="I9" s="13" t="s">
        <v>18</v>
      </c>
    </row>
    <row r="10" spans="1:13" x14ac:dyDescent="0.3">
      <c r="A10" s="79"/>
      <c r="B10" s="101"/>
      <c r="C10" s="101"/>
      <c r="D10" s="102"/>
      <c r="E10" s="95" t="s">
        <v>16</v>
      </c>
      <c r="F10" s="96"/>
      <c r="G10" s="12"/>
      <c r="H10" s="12" t="s">
        <v>19</v>
      </c>
      <c r="I10" s="14"/>
    </row>
    <row r="11" spans="1:13" x14ac:dyDescent="0.3">
      <c r="A11" s="80"/>
      <c r="B11" s="103"/>
      <c r="C11" s="103"/>
      <c r="D11" s="104"/>
      <c r="E11" s="15"/>
      <c r="F11" s="16"/>
      <c r="G11" s="17"/>
      <c r="H11" s="17" t="s">
        <v>20</v>
      </c>
      <c r="I11" s="18"/>
    </row>
    <row r="12" spans="1:13" x14ac:dyDescent="0.3">
      <c r="A12" s="19">
        <v>45679</v>
      </c>
      <c r="B12" s="82" t="s">
        <v>21</v>
      </c>
      <c r="C12" s="83"/>
      <c r="D12" s="84"/>
      <c r="E12" s="97" t="s">
        <v>22</v>
      </c>
      <c r="F12" s="98"/>
      <c r="G12" s="20" t="s">
        <v>23</v>
      </c>
      <c r="H12" s="21">
        <v>3.45</v>
      </c>
      <c r="I12" s="22">
        <f>3258.6*12*H12</f>
        <v>134906.04</v>
      </c>
    </row>
    <row r="13" spans="1:13" x14ac:dyDescent="0.3">
      <c r="A13" s="23"/>
      <c r="B13" s="24"/>
      <c r="C13" s="24"/>
      <c r="D13" s="25"/>
      <c r="E13" s="15"/>
      <c r="F13" s="16"/>
      <c r="G13" s="17"/>
      <c r="H13" s="17"/>
      <c r="I13" s="18"/>
    </row>
    <row r="14" spans="1:13" x14ac:dyDescent="0.3">
      <c r="A14" s="19">
        <v>45679</v>
      </c>
      <c r="B14" s="82" t="s">
        <v>24</v>
      </c>
      <c r="C14" s="83"/>
      <c r="D14" s="84"/>
      <c r="E14" s="97" t="s">
        <v>22</v>
      </c>
      <c r="F14" s="98"/>
      <c r="G14" s="20" t="s">
        <v>23</v>
      </c>
      <c r="H14" s="26"/>
      <c r="I14" s="22">
        <f>I15+I16+I17+I18+I19+I20+I21+I22+I23+I24</f>
        <v>655779</v>
      </c>
      <c r="K14" s="27"/>
    </row>
    <row r="15" spans="1:13" ht="28.2" customHeight="1" x14ac:dyDescent="0.3">
      <c r="A15" s="23"/>
      <c r="B15" s="92" t="str">
        <f>'[1]10а'!B15</f>
        <v>Оплата труда производственного персонала (включая ИТР)</v>
      </c>
      <c r="C15" s="93"/>
      <c r="D15" s="94"/>
      <c r="E15" s="59" t="s">
        <v>22</v>
      </c>
      <c r="F15" s="60"/>
      <c r="G15" s="28" t="s">
        <v>23</v>
      </c>
      <c r="H15" s="29">
        <v>5.4</v>
      </c>
      <c r="I15" s="30">
        <f>3258.6*12*H15</f>
        <v>211157.28</v>
      </c>
    </row>
    <row r="16" spans="1:13" ht="27.6" customHeight="1" x14ac:dyDescent="0.3">
      <c r="A16" s="23"/>
      <c r="B16" s="92" t="s">
        <v>25</v>
      </c>
      <c r="C16" s="93"/>
      <c r="D16" s="94"/>
      <c r="E16" s="59" t="s">
        <v>22</v>
      </c>
      <c r="F16" s="60"/>
      <c r="G16" s="28" t="s">
        <v>23</v>
      </c>
      <c r="H16" s="29">
        <v>2.33</v>
      </c>
      <c r="I16" s="30">
        <f t="shared" ref="I16:I24" si="0">3258.6*12*H16</f>
        <v>91110.455999999991</v>
      </c>
    </row>
    <row r="17" spans="1:9" ht="28.2" customHeight="1" x14ac:dyDescent="0.3">
      <c r="A17" s="23"/>
      <c r="B17" s="92" t="s">
        <v>26</v>
      </c>
      <c r="C17" s="93"/>
      <c r="D17" s="94"/>
      <c r="E17" s="59" t="s">
        <v>22</v>
      </c>
      <c r="F17" s="60"/>
      <c r="G17" s="28" t="s">
        <v>23</v>
      </c>
      <c r="H17" s="29">
        <v>2.52</v>
      </c>
      <c r="I17" s="30">
        <f t="shared" si="0"/>
        <v>98540.063999999998</v>
      </c>
    </row>
    <row r="18" spans="1:9" x14ac:dyDescent="0.3">
      <c r="A18" s="23"/>
      <c r="B18" s="92" t="str">
        <f>'[1]10а'!B18</f>
        <v>Аварийно-диспетчерская служба</v>
      </c>
      <c r="C18" s="93"/>
      <c r="D18" s="94"/>
      <c r="E18" s="59" t="s">
        <v>22</v>
      </c>
      <c r="F18" s="60"/>
      <c r="G18" s="28" t="s">
        <v>23</v>
      </c>
      <c r="H18" s="29">
        <v>4.88</v>
      </c>
      <c r="I18" s="30">
        <f t="shared" si="0"/>
        <v>190823.61599999998</v>
      </c>
    </row>
    <row r="19" spans="1:9" x14ac:dyDescent="0.3">
      <c r="A19" s="23"/>
      <c r="B19" s="92" t="str">
        <f>'[1]10а'!B19</f>
        <v>Абоненский отдел</v>
      </c>
      <c r="C19" s="93"/>
      <c r="D19" s="94"/>
      <c r="E19" s="59" t="s">
        <v>22</v>
      </c>
      <c r="F19" s="60"/>
      <c r="G19" s="28" t="s">
        <v>23</v>
      </c>
      <c r="H19" s="29">
        <v>0.42</v>
      </c>
      <c r="I19" s="30">
        <f t="shared" si="0"/>
        <v>16423.343999999997</v>
      </c>
    </row>
    <row r="20" spans="1:9" x14ac:dyDescent="0.3">
      <c r="A20" s="23"/>
      <c r="B20" s="92" t="str">
        <f>'[1]10а'!B20</f>
        <v>Благоустройство территории</v>
      </c>
      <c r="C20" s="93"/>
      <c r="D20" s="94"/>
      <c r="E20" s="59" t="s">
        <v>22</v>
      </c>
      <c r="F20" s="60"/>
      <c r="G20" s="28" t="s">
        <v>23</v>
      </c>
      <c r="H20" s="29">
        <v>0.08</v>
      </c>
      <c r="I20" s="30">
        <f t="shared" si="0"/>
        <v>3128.2559999999999</v>
      </c>
    </row>
    <row r="21" spans="1:9" x14ac:dyDescent="0.3">
      <c r="A21" s="23"/>
      <c r="B21" s="92" t="str">
        <f>'[1]10а'!B22</f>
        <v>Дератизация и дезинсекция</v>
      </c>
      <c r="C21" s="93"/>
      <c r="D21" s="94"/>
      <c r="E21" s="59" t="s">
        <v>22</v>
      </c>
      <c r="F21" s="60"/>
      <c r="G21" s="28" t="s">
        <v>23</v>
      </c>
      <c r="H21" s="28">
        <v>0.65</v>
      </c>
      <c r="I21" s="30">
        <v>6665.88</v>
      </c>
    </row>
    <row r="22" spans="1:9" ht="42" customHeight="1" x14ac:dyDescent="0.3">
      <c r="A22" s="23"/>
      <c r="B22" s="92" t="s">
        <v>27</v>
      </c>
      <c r="C22" s="93"/>
      <c r="D22" s="94"/>
      <c r="E22" s="59" t="s">
        <v>22</v>
      </c>
      <c r="F22" s="60"/>
      <c r="G22" s="28" t="s">
        <v>23</v>
      </c>
      <c r="H22" s="29">
        <v>0.71</v>
      </c>
      <c r="I22" s="30">
        <f t="shared" si="0"/>
        <v>27763.271999999997</v>
      </c>
    </row>
    <row r="23" spans="1:9" ht="29.4" customHeight="1" x14ac:dyDescent="0.3">
      <c r="A23" s="23"/>
      <c r="B23" s="92" t="s">
        <v>28</v>
      </c>
      <c r="C23" s="93"/>
      <c r="D23" s="94"/>
      <c r="E23" s="59" t="s">
        <v>22</v>
      </c>
      <c r="F23" s="60"/>
      <c r="G23" s="28" t="s">
        <v>23</v>
      </c>
      <c r="H23" s="29">
        <v>0.1</v>
      </c>
      <c r="I23" s="30">
        <f t="shared" si="0"/>
        <v>3910.3199999999997</v>
      </c>
    </row>
    <row r="24" spans="1:9" x14ac:dyDescent="0.3">
      <c r="A24" s="23"/>
      <c r="B24" s="92" t="s">
        <v>29</v>
      </c>
      <c r="C24" s="93"/>
      <c r="D24" s="94"/>
      <c r="E24" s="59" t="s">
        <v>22</v>
      </c>
      <c r="F24" s="60"/>
      <c r="G24" s="28" t="s">
        <v>23</v>
      </c>
      <c r="H24" s="29">
        <v>0.16</v>
      </c>
      <c r="I24" s="30">
        <f t="shared" si="0"/>
        <v>6256.5119999999997</v>
      </c>
    </row>
    <row r="25" spans="1:9" x14ac:dyDescent="0.3">
      <c r="A25" s="23"/>
      <c r="B25" s="24"/>
      <c r="C25" s="24"/>
      <c r="D25" s="25"/>
      <c r="E25" s="15"/>
      <c r="F25" s="16"/>
      <c r="G25" s="17"/>
      <c r="H25" s="31"/>
      <c r="I25" s="18"/>
    </row>
    <row r="26" spans="1:9" x14ac:dyDescent="0.3">
      <c r="A26" s="19">
        <v>45679</v>
      </c>
      <c r="B26" s="82" t="s">
        <v>30</v>
      </c>
      <c r="C26" s="83"/>
      <c r="D26" s="84"/>
      <c r="E26" s="15"/>
      <c r="F26" s="16"/>
      <c r="G26" s="17"/>
      <c r="H26" s="17"/>
      <c r="I26" s="32">
        <f>I27+I28+I29</f>
        <v>23526.94</v>
      </c>
    </row>
    <row r="27" spans="1:9" ht="31.2" customHeight="1" x14ac:dyDescent="0.3">
      <c r="A27" s="33" t="s">
        <v>31</v>
      </c>
      <c r="B27" s="65" t="s">
        <v>32</v>
      </c>
      <c r="C27" s="66"/>
      <c r="D27" s="67"/>
      <c r="E27" s="59">
        <v>1</v>
      </c>
      <c r="F27" s="60"/>
      <c r="G27" s="34" t="s">
        <v>33</v>
      </c>
      <c r="H27" s="35">
        <f>I27/E27</f>
        <v>712</v>
      </c>
      <c r="I27" s="35">
        <v>712</v>
      </c>
    </row>
    <row r="28" spans="1:9" ht="49.8" customHeight="1" x14ac:dyDescent="0.3">
      <c r="A28" s="33" t="s">
        <v>34</v>
      </c>
      <c r="B28" s="85" t="s">
        <v>35</v>
      </c>
      <c r="C28" s="86"/>
      <c r="D28" s="87"/>
      <c r="E28" s="88">
        <v>19.399999999999999</v>
      </c>
      <c r="F28" s="88"/>
      <c r="G28" s="34" t="s">
        <v>36</v>
      </c>
      <c r="H28" s="35">
        <f t="shared" ref="H28:H29" si="1">I28/E28</f>
        <v>1100</v>
      </c>
      <c r="I28" s="35">
        <v>21340</v>
      </c>
    </row>
    <row r="29" spans="1:9" ht="42.6" customHeight="1" x14ac:dyDescent="0.3">
      <c r="A29" s="33" t="s">
        <v>37</v>
      </c>
      <c r="B29" s="89" t="s">
        <v>38</v>
      </c>
      <c r="C29" s="90"/>
      <c r="D29" s="91"/>
      <c r="E29" s="59">
        <v>4</v>
      </c>
      <c r="F29" s="60"/>
      <c r="G29" s="34" t="s">
        <v>33</v>
      </c>
      <c r="H29" s="35">
        <f t="shared" si="1"/>
        <v>368.73500000000001</v>
      </c>
      <c r="I29" s="36">
        <v>1474.94</v>
      </c>
    </row>
    <row r="30" spans="1:9" s="41" customFormat="1" ht="13.95" customHeight="1" x14ac:dyDescent="0.3">
      <c r="A30" s="37"/>
      <c r="B30" s="71" t="s">
        <v>39</v>
      </c>
      <c r="C30" s="72"/>
      <c r="D30" s="73"/>
      <c r="E30" s="74"/>
      <c r="F30" s="74"/>
      <c r="G30" s="38"/>
      <c r="H30" s="39"/>
      <c r="I30" s="40">
        <f>I26+I14+I12</f>
        <v>814211.98</v>
      </c>
    </row>
    <row r="31" spans="1:9" x14ac:dyDescent="0.3">
      <c r="A31" s="75" t="s">
        <v>40</v>
      </c>
      <c r="B31" s="76"/>
      <c r="C31" s="76"/>
      <c r="D31" s="76"/>
      <c r="E31" s="76"/>
      <c r="F31" s="76"/>
      <c r="G31" s="76"/>
      <c r="H31" s="77"/>
      <c r="I31" s="2"/>
    </row>
    <row r="32" spans="1:9" x14ac:dyDescent="0.3">
      <c r="A32" s="78" t="s">
        <v>41</v>
      </c>
      <c r="B32" s="68" t="s">
        <v>42</v>
      </c>
      <c r="C32" s="68"/>
      <c r="D32" s="42">
        <v>89109.18</v>
      </c>
      <c r="E32" s="43">
        <v>0.1</v>
      </c>
      <c r="F32" s="81" t="s">
        <v>43</v>
      </c>
      <c r="G32" s="81"/>
      <c r="H32" s="81"/>
      <c r="I32" s="2"/>
    </row>
    <row r="33" spans="1:11" x14ac:dyDescent="0.3">
      <c r="A33" s="79"/>
      <c r="B33" s="68" t="s">
        <v>44</v>
      </c>
      <c r="C33" s="68"/>
      <c r="D33" s="42">
        <f>I26</f>
        <v>23526.94</v>
      </c>
      <c r="E33" s="43">
        <f>D33*E32/D32</f>
        <v>2.6402375153715928E-2</v>
      </c>
      <c r="F33" s="81" t="s">
        <v>45</v>
      </c>
      <c r="G33" s="81"/>
      <c r="H33" s="81"/>
      <c r="I33" s="2"/>
    </row>
    <row r="34" spans="1:11" x14ac:dyDescent="0.3">
      <c r="A34" s="79"/>
      <c r="B34" s="59" t="s">
        <v>46</v>
      </c>
      <c r="C34" s="60"/>
      <c r="D34" s="44"/>
      <c r="E34" s="43">
        <f>D33/D32</f>
        <v>0.26402375153715923</v>
      </c>
      <c r="F34" s="59"/>
      <c r="G34" s="61"/>
      <c r="H34" s="60"/>
      <c r="I34" s="2"/>
    </row>
    <row r="35" spans="1:11" x14ac:dyDescent="0.3">
      <c r="A35" s="80"/>
      <c r="B35" s="59" t="s">
        <v>47</v>
      </c>
      <c r="C35" s="60"/>
      <c r="D35" s="44">
        <f>D33-D32</f>
        <v>-65582.239999999991</v>
      </c>
      <c r="E35" s="43"/>
      <c r="F35" s="59"/>
      <c r="G35" s="61"/>
      <c r="H35" s="61"/>
      <c r="I35" s="60"/>
    </row>
    <row r="36" spans="1:11" ht="14.4" customHeight="1" x14ac:dyDescent="0.3">
      <c r="A36" s="59" t="s">
        <v>48</v>
      </c>
      <c r="B36" s="62"/>
      <c r="C36" s="63" t="s">
        <v>49</v>
      </c>
      <c r="D36" s="64"/>
      <c r="E36" s="65" t="s">
        <v>50</v>
      </c>
      <c r="F36" s="66"/>
      <c r="G36" s="66"/>
      <c r="H36" s="66"/>
      <c r="I36" s="67"/>
    </row>
    <row r="37" spans="1:11" ht="14.4" customHeight="1" x14ac:dyDescent="0.3">
      <c r="A37" s="45"/>
      <c r="B37" s="46"/>
      <c r="C37" s="45"/>
      <c r="D37" s="45"/>
      <c r="E37" s="47"/>
      <c r="F37" s="47"/>
      <c r="G37" s="47"/>
      <c r="H37" s="47"/>
      <c r="I37" s="48"/>
    </row>
    <row r="38" spans="1:11" ht="14.4" customHeight="1" x14ac:dyDescent="0.3">
      <c r="A38" s="45"/>
      <c r="B38" s="68" t="s">
        <v>51</v>
      </c>
      <c r="C38" s="68"/>
      <c r="D38" s="68"/>
      <c r="E38" s="69" t="s">
        <v>42</v>
      </c>
      <c r="F38" s="69"/>
      <c r="G38" s="70" t="s">
        <v>52</v>
      </c>
      <c r="H38" s="70"/>
      <c r="I38" s="49" t="s">
        <v>53</v>
      </c>
    </row>
    <row r="39" spans="1:11" ht="18" customHeight="1" x14ac:dyDescent="0.3">
      <c r="A39" s="45"/>
      <c r="B39" s="57" t="s">
        <v>54</v>
      </c>
      <c r="C39" s="57"/>
      <c r="D39" s="57"/>
      <c r="E39" s="58">
        <v>891091.79</v>
      </c>
      <c r="F39" s="58"/>
      <c r="G39" s="58">
        <v>873196.72</v>
      </c>
      <c r="H39" s="58"/>
      <c r="I39" s="49">
        <f>I30</f>
        <v>814211.98</v>
      </c>
      <c r="J39" s="27"/>
      <c r="K39" s="27"/>
    </row>
    <row r="40" spans="1:11" ht="16.2" customHeight="1" x14ac:dyDescent="0.3">
      <c r="A40" s="45"/>
      <c r="B40" s="57" t="s">
        <v>55</v>
      </c>
      <c r="C40" s="57"/>
      <c r="D40" s="57"/>
      <c r="E40" s="58">
        <v>32586</v>
      </c>
      <c r="F40" s="58"/>
      <c r="G40" s="58">
        <v>21670.33</v>
      </c>
      <c r="H40" s="58"/>
      <c r="I40" s="49">
        <v>0</v>
      </c>
      <c r="J40" s="27"/>
      <c r="K40" s="27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2"/>
    </row>
    <row r="42" spans="1:11" s="54" customFormat="1" x14ac:dyDescent="0.3">
      <c r="A42" s="50"/>
      <c r="B42" s="51"/>
      <c r="C42" s="52"/>
      <c r="D42" s="52"/>
      <c r="E42" s="52"/>
      <c r="F42" s="52"/>
      <c r="G42" s="52"/>
      <c r="H42" s="52"/>
      <c r="I42" s="53"/>
    </row>
    <row r="43" spans="1:11" x14ac:dyDescent="0.3">
      <c r="A43" s="1"/>
      <c r="B43" s="1"/>
      <c r="C43" s="1"/>
      <c r="D43" s="1"/>
      <c r="E43" s="1"/>
      <c r="F43" s="1"/>
      <c r="G43" s="1"/>
      <c r="H43" s="55"/>
      <c r="I43" s="2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2"/>
    </row>
    <row r="45" spans="1:11" x14ac:dyDescent="0.3">
      <c r="A45" s="5"/>
      <c r="B45" s="1"/>
      <c r="C45" s="1"/>
      <c r="D45" s="1"/>
      <c r="E45" s="1"/>
      <c r="F45" s="1"/>
      <c r="G45" s="1"/>
      <c r="H45" s="1"/>
      <c r="I45" s="2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2"/>
    </row>
    <row r="47" spans="1:11" x14ac:dyDescent="0.3">
      <c r="A47" s="5"/>
      <c r="B47" s="1"/>
      <c r="C47" s="1"/>
      <c r="D47" s="1"/>
      <c r="E47" s="1"/>
      <c r="F47" s="1"/>
      <c r="G47" s="1"/>
      <c r="H47" s="1"/>
      <c r="I47" s="2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2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2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2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2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2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2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2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2"/>
    </row>
  </sheetData>
  <mergeCells count="65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8:D38"/>
    <mergeCell ref="E38:F38"/>
    <mergeCell ref="G38:H38"/>
    <mergeCell ref="B30:D30"/>
    <mergeCell ref="E30:F30"/>
    <mergeCell ref="A31:H31"/>
    <mergeCell ref="A32:A35"/>
    <mergeCell ref="B32:C32"/>
    <mergeCell ref="F32:H32"/>
    <mergeCell ref="B33:C33"/>
    <mergeCell ref="F33:H33"/>
    <mergeCell ref="B34:C34"/>
    <mergeCell ref="F34:H34"/>
    <mergeCell ref="B35:C35"/>
    <mergeCell ref="F35:I35"/>
    <mergeCell ref="A36:B36"/>
    <mergeCell ref="C36:D36"/>
    <mergeCell ref="E36:I36"/>
    <mergeCell ref="B39:D39"/>
    <mergeCell ref="E39:F39"/>
    <mergeCell ref="G39:H39"/>
    <mergeCell ref="B40:D40"/>
    <mergeCell ref="E40:F40"/>
    <mergeCell ref="G40:H40"/>
  </mergeCells>
  <pageMargins left="1.1811023622047245" right="0.39370078740157483" top="0.78740157480314965" bottom="0.78740157480314965" header="0.31496062992125984" footer="0.31496062992125984"/>
  <pageSetup paperSize="9" scale="86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2026-03-04T05:14:37Z</dcterms:created>
  <dcterms:modified xsi:type="dcterms:W3CDTF">2026-03-04T07:52:33Z</dcterms:modified>
</cp:coreProperties>
</file>