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BONENT-OTD\Users\Public\Отчет по ДУ за 2024\"/>
    </mc:Choice>
  </mc:AlternateContent>
  <bookViews>
    <workbookView xWindow="0" yWindow="0" windowWidth="23040" windowHeight="8244"/>
  </bookViews>
  <sheets>
    <sheet name="6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H27" i="1"/>
  <c r="H26" i="1"/>
  <c r="I25" i="1"/>
  <c r="D32" i="1" s="1"/>
  <c r="I23" i="1"/>
  <c r="I22" i="1"/>
  <c r="I21" i="1"/>
  <c r="I20" i="1"/>
  <c r="I19" i="1"/>
  <c r="I17" i="1"/>
  <c r="I16" i="1"/>
  <c r="I15" i="1"/>
  <c r="I14" i="1"/>
  <c r="I11" i="1"/>
  <c r="D34" i="1" l="1"/>
  <c r="E33" i="1"/>
  <c r="E32" i="1"/>
  <c r="I13" i="1"/>
  <c r="I29" i="1" s="1"/>
  <c r="I38" i="1" s="1"/>
</calcChain>
</file>

<file path=xl/sharedStrings.xml><?xml version="1.0" encoding="utf-8"?>
<sst xmlns="http://schemas.openxmlformats.org/spreadsheetml/2006/main" count="93" uniqueCount="63">
  <si>
    <t xml:space="preserve"> пгт. Зеленогорский,  ул. Центральная,  дом  №61</t>
  </si>
  <si>
    <t>№, дата акта</t>
  </si>
  <si>
    <t>Наименование вида работы (услуги)</t>
  </si>
  <si>
    <t>Периодичность/</t>
  </si>
  <si>
    <t>Единица</t>
  </si>
  <si>
    <t>Стоимость/</t>
  </si>
  <si>
    <t>Цена</t>
  </si>
  <si>
    <t xml:space="preserve">количественный </t>
  </si>
  <si>
    <t>измерения</t>
  </si>
  <si>
    <t>сметная</t>
  </si>
  <si>
    <t>выполненной</t>
  </si>
  <si>
    <t>показатель</t>
  </si>
  <si>
    <t>работы</t>
  </si>
  <si>
    <t>стоимость</t>
  </si>
  <si>
    <t>(услуги)</t>
  </si>
  <si>
    <t>( оказанной</t>
  </si>
  <si>
    <t>услуги)</t>
  </si>
  <si>
    <t>(оказанной</t>
  </si>
  <si>
    <t>в рублях</t>
  </si>
  <si>
    <t>услуги) за</t>
  </si>
  <si>
    <t>единицу</t>
  </si>
  <si>
    <t>Управление</t>
  </si>
  <si>
    <t>3257,1/12</t>
  </si>
  <si>
    <t>м2</t>
  </si>
  <si>
    <t>Содержание общего имущества</t>
  </si>
  <si>
    <t>Оплата труда производственного персонала (включая ИТР)</t>
  </si>
  <si>
    <t>Содержание придомовой территории (оплата труда, расходные материалы)</t>
  </si>
  <si>
    <t>Содержание домовладения (оплата труда, расходные материалы)</t>
  </si>
  <si>
    <t>Аварийно - диспетчерская служба</t>
  </si>
  <si>
    <t>Дератизация, дезинфекция</t>
  </si>
  <si>
    <t>Абонентский отдел (оплата труда сотрудников)</t>
  </si>
  <si>
    <t>Благоустройство территории</t>
  </si>
  <si>
    <t>Содержание внутридомового инженерного оборудования, в том числе промывка системы отопления</t>
  </si>
  <si>
    <t>Содержание и обслуживание приборов и узлов учета</t>
  </si>
  <si>
    <t>Обслуживание кровли</t>
  </si>
  <si>
    <t>Текущий ремонт</t>
  </si>
  <si>
    <t>61-2Э от 12.02.2024г.</t>
  </si>
  <si>
    <t>Замена светильников уличного освещения, 1-4 подъезды</t>
  </si>
  <si>
    <t>шт.</t>
  </si>
  <si>
    <t>61-4С от 04.04.2024г.</t>
  </si>
  <si>
    <t>Замена канализационного стояка, кв.22</t>
  </si>
  <si>
    <t>п.м.</t>
  </si>
  <si>
    <t>61-5Р от 22.08.2024г.</t>
  </si>
  <si>
    <t>Ремонт входного козырька, 1-й подъезд</t>
  </si>
  <si>
    <t>ИТОГО</t>
  </si>
  <si>
    <t>Показатели по текущему ремонту, руб.</t>
  </si>
  <si>
    <t>текущий ремонт</t>
  </si>
  <si>
    <t>начислено</t>
  </si>
  <si>
    <t>от содержания жилья, план</t>
  </si>
  <si>
    <t>выполнено</t>
  </si>
  <si>
    <t>от содержания жилья, факт</t>
  </si>
  <si>
    <t>% выполнения</t>
  </si>
  <si>
    <t>снижение</t>
  </si>
  <si>
    <t>на 01.01.2024г. - 71149,6 (оплата по договору аренды за 2024г. 98000,00 руб.)</t>
  </si>
  <si>
    <t>2024г.41790,83</t>
  </si>
  <si>
    <t>Неиспользованная сумма  68641,23 переносится на 2025 год</t>
  </si>
  <si>
    <t>Услуга</t>
  </si>
  <si>
    <t>начисление</t>
  </si>
  <si>
    <t>оплата</t>
  </si>
  <si>
    <t>выполнено работ</t>
  </si>
  <si>
    <t>Содержание и текущий ремонт</t>
  </si>
  <si>
    <t>__________________________________________________________________</t>
  </si>
  <si>
    <t>ОТЧЕТ ПО ДОГОВОРУ УПРАВЛЕНИЯ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</si>
</sst>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u/>
      <sz val="11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0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8" xfId="0" applyFont="1" applyBorder="1"/>
    <xf numFmtId="4" fontId="2" fillId="0" borderId="8" xfId="0" applyNumberFormat="1" applyFont="1" applyBorder="1"/>
    <xf numFmtId="164" fontId="5" fillId="0" borderId="8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2" fontId="6" fillId="0" borderId="8" xfId="0" applyNumberFormat="1" applyFont="1" applyBorder="1"/>
    <xf numFmtId="4" fontId="6" fillId="0" borderId="8" xfId="0" applyNumberFormat="1" applyFont="1" applyBorder="1"/>
    <xf numFmtId="164" fontId="7" fillId="0" borderId="8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/>
    <xf numFmtId="0" fontId="1" fillId="0" borderId="10" xfId="0" applyFont="1" applyBorder="1"/>
    <xf numFmtId="0" fontId="1" fillId="0" borderId="8" xfId="0" applyFont="1" applyBorder="1"/>
    <xf numFmtId="2" fontId="1" fillId="0" borderId="8" xfId="0" applyNumberFormat="1" applyFont="1" applyBorder="1"/>
    <xf numFmtId="4" fontId="1" fillId="0" borderId="8" xfId="0" applyNumberFormat="1" applyFont="1" applyBorder="1"/>
    <xf numFmtId="0" fontId="1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4" fontId="2" fillId="0" borderId="15" xfId="0" applyNumberFormat="1" applyFont="1" applyBorder="1"/>
    <xf numFmtId="4" fontId="8" fillId="0" borderId="15" xfId="0" applyNumberFormat="1" applyFont="1" applyBorder="1"/>
    <xf numFmtId="0" fontId="2" fillId="0" borderId="15" xfId="0" applyFont="1" applyBorder="1"/>
    <xf numFmtId="4" fontId="9" fillId="0" borderId="15" xfId="0" applyNumberFormat="1" applyFont="1" applyFill="1" applyBorder="1"/>
    <xf numFmtId="4" fontId="2" fillId="0" borderId="15" xfId="0" applyNumberFormat="1" applyFont="1" applyBorder="1" applyAlignment="1">
      <alignment horizontal="right" wrapText="1"/>
    </xf>
    <xf numFmtId="10" fontId="2" fillId="0" borderId="15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center" wrapText="1"/>
    </xf>
    <xf numFmtId="4" fontId="1" fillId="0" borderId="15" xfId="0" applyNumberFormat="1" applyFont="1" applyBorder="1" applyAlignment="1">
      <alignment horizontal="center" wrapText="1"/>
    </xf>
    <xf numFmtId="2" fontId="0" fillId="0" borderId="0" xfId="0" applyNumberFormat="1"/>
    <xf numFmtId="4" fontId="0" fillId="0" borderId="0" xfId="0" applyNumberFormat="1" applyFont="1"/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9"/>
  <sheetViews>
    <sheetView tabSelected="1" zoomScaleNormal="100" workbookViewId="0">
      <selection activeCell="A40" sqref="A40:I59"/>
    </sheetView>
  </sheetViews>
  <sheetFormatPr defaultRowHeight="14.4" x14ac:dyDescent="0.3"/>
  <cols>
    <col min="1" max="1" width="15.44140625" style="4" customWidth="1"/>
    <col min="2" max="2" width="10.77734375" style="4" customWidth="1"/>
    <col min="3" max="3" width="8.88671875" style="4"/>
    <col min="4" max="4" width="10.21875" style="4" customWidth="1"/>
    <col min="5" max="5" width="10.21875" style="4" bestFit="1" customWidth="1"/>
    <col min="6" max="6" width="6.44140625" style="4" customWidth="1"/>
    <col min="7" max="7" width="10.33203125" style="4" customWidth="1"/>
    <col min="8" max="8" width="10.6640625" style="4" customWidth="1"/>
    <col min="9" max="9" width="62.88671875" style="46" customWidth="1"/>
    <col min="10" max="10" width="9.109375" bestFit="1" customWidth="1"/>
  </cols>
  <sheetData>
    <row r="1" spans="1:13" x14ac:dyDescent="0.3">
      <c r="A1" s="91" t="s">
        <v>62</v>
      </c>
      <c r="B1" s="91"/>
      <c r="C1" s="91"/>
      <c r="D1" s="91"/>
      <c r="E1" s="91"/>
      <c r="F1" s="91"/>
      <c r="G1" s="91"/>
      <c r="H1" s="91"/>
      <c r="I1" s="91"/>
    </row>
    <row r="2" spans="1:13" x14ac:dyDescent="0.3">
      <c r="A2" s="1" t="s">
        <v>61</v>
      </c>
      <c r="B2" s="92" t="s">
        <v>0</v>
      </c>
      <c r="C2" s="92"/>
      <c r="D2" s="92"/>
      <c r="E2" s="92"/>
      <c r="F2" s="92"/>
      <c r="G2" s="92"/>
      <c r="H2" s="92"/>
      <c r="I2" s="92"/>
      <c r="J2" s="3"/>
      <c r="K2" s="3"/>
      <c r="L2" s="3"/>
      <c r="M2" s="4"/>
    </row>
    <row r="3" spans="1:13" x14ac:dyDescent="0.3">
      <c r="A3" s="66" t="s">
        <v>1</v>
      </c>
      <c r="B3" s="83" t="s">
        <v>2</v>
      </c>
      <c r="C3" s="83"/>
      <c r="D3" s="84"/>
      <c r="E3" s="89" t="s">
        <v>3</v>
      </c>
      <c r="F3" s="90"/>
      <c r="G3" s="5" t="s">
        <v>4</v>
      </c>
      <c r="H3" s="6" t="s">
        <v>5</v>
      </c>
      <c r="I3" s="7" t="s">
        <v>6</v>
      </c>
    </row>
    <row r="4" spans="1:13" x14ac:dyDescent="0.3">
      <c r="A4" s="67"/>
      <c r="B4" s="85"/>
      <c r="C4" s="85"/>
      <c r="D4" s="86"/>
      <c r="E4" s="8" t="s">
        <v>7</v>
      </c>
      <c r="F4" s="9"/>
      <c r="G4" s="10" t="s">
        <v>8</v>
      </c>
      <c r="H4" s="11" t="s">
        <v>9</v>
      </c>
      <c r="I4" s="12" t="s">
        <v>10</v>
      </c>
    </row>
    <row r="5" spans="1:13" x14ac:dyDescent="0.3">
      <c r="A5" s="67"/>
      <c r="B5" s="85"/>
      <c r="C5" s="85"/>
      <c r="D5" s="86"/>
      <c r="E5" s="81" t="s">
        <v>11</v>
      </c>
      <c r="F5" s="82"/>
      <c r="G5" s="10" t="s">
        <v>12</v>
      </c>
      <c r="H5" s="11" t="s">
        <v>13</v>
      </c>
      <c r="I5" s="12" t="s">
        <v>12</v>
      </c>
    </row>
    <row r="6" spans="1:13" x14ac:dyDescent="0.3">
      <c r="A6" s="67"/>
      <c r="B6" s="85"/>
      <c r="C6" s="85"/>
      <c r="D6" s="86"/>
      <c r="E6" s="81" t="s">
        <v>10</v>
      </c>
      <c r="F6" s="82"/>
      <c r="G6" s="10" t="s">
        <v>14</v>
      </c>
      <c r="H6" s="11" t="s">
        <v>10</v>
      </c>
      <c r="I6" s="12" t="s">
        <v>15</v>
      </c>
    </row>
    <row r="7" spans="1:13" x14ac:dyDescent="0.3">
      <c r="A7" s="67"/>
      <c r="B7" s="85"/>
      <c r="C7" s="85"/>
      <c r="D7" s="86"/>
      <c r="E7" s="81" t="s">
        <v>12</v>
      </c>
      <c r="F7" s="82"/>
      <c r="G7" s="11"/>
      <c r="H7" s="11" t="s">
        <v>12</v>
      </c>
      <c r="I7" s="12" t="s">
        <v>16</v>
      </c>
    </row>
    <row r="8" spans="1:13" x14ac:dyDescent="0.3">
      <c r="A8" s="67"/>
      <c r="B8" s="85"/>
      <c r="C8" s="85"/>
      <c r="D8" s="86"/>
      <c r="E8" s="81" t="s">
        <v>17</v>
      </c>
      <c r="F8" s="82"/>
      <c r="G8" s="11"/>
      <c r="H8" s="11" t="s">
        <v>17</v>
      </c>
      <c r="I8" s="12" t="s">
        <v>18</v>
      </c>
    </row>
    <row r="9" spans="1:13" x14ac:dyDescent="0.3">
      <c r="A9" s="67"/>
      <c r="B9" s="85"/>
      <c r="C9" s="85"/>
      <c r="D9" s="86"/>
      <c r="E9" s="81" t="s">
        <v>16</v>
      </c>
      <c r="F9" s="82"/>
      <c r="G9" s="11"/>
      <c r="H9" s="11" t="s">
        <v>19</v>
      </c>
      <c r="I9" s="13"/>
    </row>
    <row r="10" spans="1:13" x14ac:dyDescent="0.3">
      <c r="A10" s="68"/>
      <c r="B10" s="87"/>
      <c r="C10" s="87"/>
      <c r="D10" s="88"/>
      <c r="E10" s="14"/>
      <c r="F10" s="15"/>
      <c r="G10" s="16"/>
      <c r="H10" s="16" t="s">
        <v>20</v>
      </c>
      <c r="I10" s="17"/>
    </row>
    <row r="11" spans="1:13" x14ac:dyDescent="0.3">
      <c r="A11" s="18">
        <v>45691</v>
      </c>
      <c r="B11" s="73" t="s">
        <v>21</v>
      </c>
      <c r="C11" s="74"/>
      <c r="D11" s="75"/>
      <c r="E11" s="76" t="s">
        <v>22</v>
      </c>
      <c r="F11" s="77"/>
      <c r="G11" s="19" t="s">
        <v>23</v>
      </c>
      <c r="H11" s="20">
        <v>3.69</v>
      </c>
      <c r="I11" s="21">
        <f>3257.1*12*H11</f>
        <v>144224.38799999998</v>
      </c>
    </row>
    <row r="12" spans="1:13" x14ac:dyDescent="0.3">
      <c r="A12" s="22"/>
      <c r="B12" s="23"/>
      <c r="C12" s="23"/>
      <c r="D12" s="24"/>
      <c r="E12" s="25"/>
      <c r="F12" s="26"/>
      <c r="G12" s="27"/>
      <c r="H12" s="28"/>
      <c r="I12" s="29"/>
    </row>
    <row r="13" spans="1:13" x14ac:dyDescent="0.3">
      <c r="A13" s="18">
        <v>45691</v>
      </c>
      <c r="B13" s="73" t="s">
        <v>24</v>
      </c>
      <c r="C13" s="74"/>
      <c r="D13" s="75"/>
      <c r="E13" s="76" t="s">
        <v>22</v>
      </c>
      <c r="F13" s="77"/>
      <c r="G13" s="19" t="s">
        <v>23</v>
      </c>
      <c r="H13" s="20"/>
      <c r="I13" s="21">
        <f>I14+I15+I16+I17+I18+I19+I20+I21+I22+I23</f>
        <v>703368.36</v>
      </c>
    </row>
    <row r="14" spans="1:13" ht="27.6" customHeight="1" x14ac:dyDescent="0.3">
      <c r="A14" s="22"/>
      <c r="B14" s="78" t="s">
        <v>25</v>
      </c>
      <c r="C14" s="79"/>
      <c r="D14" s="80"/>
      <c r="E14" s="71" t="s">
        <v>22</v>
      </c>
      <c r="F14" s="72"/>
      <c r="G14" s="30" t="s">
        <v>23</v>
      </c>
      <c r="H14" s="28">
        <v>6.6</v>
      </c>
      <c r="I14" s="29">
        <f>3257.1*12*H14</f>
        <v>257962.31999999998</v>
      </c>
    </row>
    <row r="15" spans="1:13" ht="40.799999999999997" customHeight="1" x14ac:dyDescent="0.3">
      <c r="A15" s="22"/>
      <c r="B15" s="78" t="s">
        <v>26</v>
      </c>
      <c r="C15" s="79"/>
      <c r="D15" s="80"/>
      <c r="E15" s="71" t="s">
        <v>22</v>
      </c>
      <c r="F15" s="72"/>
      <c r="G15" s="30" t="s">
        <v>23</v>
      </c>
      <c r="H15" s="28">
        <v>2.33</v>
      </c>
      <c r="I15" s="29">
        <f t="shared" ref="I15:I23" si="0">3257.1*12*H15</f>
        <v>91068.516000000003</v>
      </c>
    </row>
    <row r="16" spans="1:13" ht="28.8" customHeight="1" x14ac:dyDescent="0.3">
      <c r="A16" s="22"/>
      <c r="B16" s="78" t="s">
        <v>27</v>
      </c>
      <c r="C16" s="79"/>
      <c r="D16" s="80"/>
      <c r="E16" s="71" t="s">
        <v>22</v>
      </c>
      <c r="F16" s="72"/>
      <c r="G16" s="30" t="s">
        <v>23</v>
      </c>
      <c r="H16" s="28">
        <v>2.52</v>
      </c>
      <c r="I16" s="29">
        <f t="shared" si="0"/>
        <v>98494.703999999998</v>
      </c>
    </row>
    <row r="17" spans="1:9" x14ac:dyDescent="0.3">
      <c r="A17" s="22"/>
      <c r="B17" s="78" t="s">
        <v>28</v>
      </c>
      <c r="C17" s="79"/>
      <c r="D17" s="80"/>
      <c r="E17" s="71" t="s">
        <v>22</v>
      </c>
      <c r="F17" s="72"/>
      <c r="G17" s="30" t="s">
        <v>23</v>
      </c>
      <c r="H17" s="28">
        <v>4.88</v>
      </c>
      <c r="I17" s="29">
        <f t="shared" si="0"/>
        <v>190735.77599999998</v>
      </c>
    </row>
    <row r="18" spans="1:9" x14ac:dyDescent="0.3">
      <c r="A18" s="22"/>
      <c r="B18" s="78" t="s">
        <v>29</v>
      </c>
      <c r="C18" s="79"/>
      <c r="D18" s="80"/>
      <c r="E18" s="71" t="s">
        <v>22</v>
      </c>
      <c r="F18" s="72"/>
      <c r="G18" s="30" t="s">
        <v>23</v>
      </c>
      <c r="H18" s="28">
        <v>0.65</v>
      </c>
      <c r="I18" s="29">
        <v>7651.8</v>
      </c>
    </row>
    <row r="19" spans="1:9" ht="28.8" customHeight="1" x14ac:dyDescent="0.3">
      <c r="A19" s="22"/>
      <c r="B19" s="78" t="s">
        <v>30</v>
      </c>
      <c r="C19" s="79"/>
      <c r="D19" s="80"/>
      <c r="E19" s="71" t="s">
        <v>22</v>
      </c>
      <c r="F19" s="72"/>
      <c r="G19" s="30" t="s">
        <v>23</v>
      </c>
      <c r="H19" s="28">
        <v>0.42</v>
      </c>
      <c r="I19" s="29">
        <f t="shared" si="0"/>
        <v>16415.784</v>
      </c>
    </row>
    <row r="20" spans="1:9" x14ac:dyDescent="0.3">
      <c r="A20" s="22"/>
      <c r="B20" s="78" t="s">
        <v>31</v>
      </c>
      <c r="C20" s="79"/>
      <c r="D20" s="80"/>
      <c r="E20" s="71" t="s">
        <v>22</v>
      </c>
      <c r="F20" s="72"/>
      <c r="G20" s="30" t="s">
        <v>23</v>
      </c>
      <c r="H20" s="28">
        <v>0.08</v>
      </c>
      <c r="I20" s="29">
        <f t="shared" si="0"/>
        <v>3126.8159999999998</v>
      </c>
    </row>
    <row r="21" spans="1:9" ht="39.6" customHeight="1" x14ac:dyDescent="0.3">
      <c r="A21" s="22"/>
      <c r="B21" s="78" t="s">
        <v>32</v>
      </c>
      <c r="C21" s="79"/>
      <c r="D21" s="80"/>
      <c r="E21" s="71" t="s">
        <v>22</v>
      </c>
      <c r="F21" s="72"/>
      <c r="G21" s="30" t="s">
        <v>23</v>
      </c>
      <c r="H21" s="28">
        <v>0.71</v>
      </c>
      <c r="I21" s="29">
        <f t="shared" si="0"/>
        <v>27750.491999999995</v>
      </c>
    </row>
    <row r="22" spans="1:9" ht="28.2" customHeight="1" x14ac:dyDescent="0.3">
      <c r="A22" s="22"/>
      <c r="B22" s="78" t="s">
        <v>33</v>
      </c>
      <c r="C22" s="79"/>
      <c r="D22" s="80"/>
      <c r="E22" s="71" t="s">
        <v>22</v>
      </c>
      <c r="F22" s="72"/>
      <c r="G22" s="30" t="s">
        <v>23</v>
      </c>
      <c r="H22" s="28">
        <v>0.1</v>
      </c>
      <c r="I22" s="29">
        <f t="shared" si="0"/>
        <v>3908.52</v>
      </c>
    </row>
    <row r="23" spans="1:9" x14ac:dyDescent="0.3">
      <c r="A23" s="22"/>
      <c r="B23" s="78" t="s">
        <v>34</v>
      </c>
      <c r="C23" s="79"/>
      <c r="D23" s="80"/>
      <c r="E23" s="71" t="s">
        <v>22</v>
      </c>
      <c r="F23" s="72"/>
      <c r="G23" s="30" t="s">
        <v>23</v>
      </c>
      <c r="H23" s="28">
        <v>0.16</v>
      </c>
      <c r="I23" s="29">
        <f t="shared" si="0"/>
        <v>6253.6319999999996</v>
      </c>
    </row>
    <row r="24" spans="1:9" ht="13.95" customHeight="1" x14ac:dyDescent="0.3">
      <c r="A24" s="22"/>
      <c r="B24" s="23"/>
      <c r="C24" s="23"/>
      <c r="D24" s="24"/>
      <c r="E24" s="71"/>
      <c r="F24" s="72"/>
      <c r="G24" s="30"/>
      <c r="H24" s="28"/>
      <c r="I24" s="29"/>
    </row>
    <row r="25" spans="1:9" ht="14.4" customHeight="1" x14ac:dyDescent="0.3">
      <c r="A25" s="18">
        <v>45691</v>
      </c>
      <c r="B25" s="73" t="s">
        <v>35</v>
      </c>
      <c r="C25" s="74"/>
      <c r="D25" s="75"/>
      <c r="E25" s="76"/>
      <c r="F25" s="77"/>
      <c r="G25" s="19"/>
      <c r="H25" s="20"/>
      <c r="I25" s="21">
        <f>SUM(I26:I28)</f>
        <v>50450.240000000005</v>
      </c>
    </row>
    <row r="26" spans="1:9" ht="31.8" customHeight="1" x14ac:dyDescent="0.3">
      <c r="A26" s="31" t="s">
        <v>36</v>
      </c>
      <c r="B26" s="52" t="s">
        <v>37</v>
      </c>
      <c r="C26" s="53"/>
      <c r="D26" s="54"/>
      <c r="E26" s="49">
        <v>4</v>
      </c>
      <c r="F26" s="50"/>
      <c r="G26" s="32" t="s">
        <v>38</v>
      </c>
      <c r="H26" s="33">
        <f t="shared" ref="H26:H28" si="1">I26/E26</f>
        <v>5393.3424999999997</v>
      </c>
      <c r="I26" s="33">
        <v>21573.37</v>
      </c>
    </row>
    <row r="27" spans="1:9" s="4" customFormat="1" ht="29.4" customHeight="1" x14ac:dyDescent="0.3">
      <c r="A27" s="31" t="s">
        <v>39</v>
      </c>
      <c r="B27" s="56" t="s">
        <v>40</v>
      </c>
      <c r="C27" s="57"/>
      <c r="D27" s="58"/>
      <c r="E27" s="59">
        <v>4.5</v>
      </c>
      <c r="F27" s="59"/>
      <c r="G27" s="32" t="s">
        <v>41</v>
      </c>
      <c r="H27" s="33">
        <f t="shared" si="1"/>
        <v>908.06888888888886</v>
      </c>
      <c r="I27" s="33">
        <v>4086.31</v>
      </c>
    </row>
    <row r="28" spans="1:9" ht="28.8" customHeight="1" x14ac:dyDescent="0.3">
      <c r="A28" s="31" t="s">
        <v>42</v>
      </c>
      <c r="B28" s="56" t="s">
        <v>43</v>
      </c>
      <c r="C28" s="57"/>
      <c r="D28" s="58"/>
      <c r="E28" s="59">
        <v>1</v>
      </c>
      <c r="F28" s="59"/>
      <c r="G28" s="32" t="s">
        <v>38</v>
      </c>
      <c r="H28" s="33">
        <f t="shared" si="1"/>
        <v>24790.560000000001</v>
      </c>
      <c r="I28" s="34">
        <v>24790.560000000001</v>
      </c>
    </row>
    <row r="29" spans="1:9" x14ac:dyDescent="0.3">
      <c r="A29" s="31"/>
      <c r="B29" s="60" t="s">
        <v>44</v>
      </c>
      <c r="C29" s="61"/>
      <c r="D29" s="62"/>
      <c r="E29" s="59"/>
      <c r="F29" s="59"/>
      <c r="G29" s="32"/>
      <c r="H29" s="35"/>
      <c r="I29" s="36">
        <f>I25+I13+I11</f>
        <v>898042.9879999999</v>
      </c>
    </row>
    <row r="30" spans="1:9" x14ac:dyDescent="0.3">
      <c r="A30" s="63" t="s">
        <v>45</v>
      </c>
      <c r="B30" s="64"/>
      <c r="C30" s="64"/>
      <c r="D30" s="64"/>
      <c r="E30" s="64"/>
      <c r="F30" s="64"/>
      <c r="G30" s="64"/>
      <c r="H30" s="65"/>
      <c r="I30" s="2"/>
    </row>
    <row r="31" spans="1:9" x14ac:dyDescent="0.3">
      <c r="A31" s="66" t="s">
        <v>46</v>
      </c>
      <c r="B31" s="69" t="s">
        <v>47</v>
      </c>
      <c r="C31" s="69"/>
      <c r="D31" s="37">
        <v>92241.07</v>
      </c>
      <c r="E31" s="38">
        <v>0.1</v>
      </c>
      <c r="F31" s="70" t="s">
        <v>48</v>
      </c>
      <c r="G31" s="70"/>
      <c r="H31" s="70"/>
      <c r="I31" s="2"/>
    </row>
    <row r="32" spans="1:9" x14ac:dyDescent="0.3">
      <c r="A32" s="67"/>
      <c r="B32" s="69" t="s">
        <v>49</v>
      </c>
      <c r="C32" s="69"/>
      <c r="D32" s="37">
        <f>I25</f>
        <v>50450.240000000005</v>
      </c>
      <c r="E32" s="38">
        <f>D32*E31/D31</f>
        <v>5.4693901534316559E-2</v>
      </c>
      <c r="F32" s="70" t="s">
        <v>50</v>
      </c>
      <c r="G32" s="70"/>
      <c r="H32" s="70"/>
      <c r="I32" s="2"/>
    </row>
    <row r="33" spans="1:10" x14ac:dyDescent="0.3">
      <c r="A33" s="67"/>
      <c r="B33" s="49" t="s">
        <v>51</v>
      </c>
      <c r="C33" s="50"/>
      <c r="D33" s="39"/>
      <c r="E33" s="38">
        <f>D32/D31</f>
        <v>0.54693901534316547</v>
      </c>
      <c r="F33" s="49"/>
      <c r="G33" s="51"/>
      <c r="H33" s="50"/>
      <c r="I33" s="2"/>
    </row>
    <row r="34" spans="1:10" ht="30" customHeight="1" x14ac:dyDescent="0.3">
      <c r="A34" s="68"/>
      <c r="B34" s="49" t="s">
        <v>52</v>
      </c>
      <c r="C34" s="50"/>
      <c r="D34" s="39">
        <f>D32-D31</f>
        <v>-41790.83</v>
      </c>
      <c r="E34" s="38"/>
      <c r="F34" s="52"/>
      <c r="G34" s="53"/>
      <c r="H34" s="53"/>
      <c r="I34" s="54"/>
    </row>
    <row r="35" spans="1:10" ht="42.6" customHeight="1" x14ac:dyDescent="0.3">
      <c r="A35" s="52" t="s">
        <v>53</v>
      </c>
      <c r="B35" s="55"/>
      <c r="C35" s="49" t="s">
        <v>54</v>
      </c>
      <c r="D35" s="50"/>
      <c r="E35" s="52" t="s">
        <v>55</v>
      </c>
      <c r="F35" s="53"/>
      <c r="G35" s="53"/>
      <c r="H35" s="53"/>
      <c r="I35" s="54"/>
    </row>
    <row r="36" spans="1:10" ht="14.4" customHeight="1" x14ac:dyDescent="0.3">
      <c r="A36" s="40"/>
      <c r="B36" s="41"/>
      <c r="C36" s="40"/>
      <c r="D36" s="40"/>
      <c r="E36" s="42"/>
      <c r="F36" s="42"/>
      <c r="G36" s="42"/>
      <c r="H36" s="42"/>
      <c r="I36" s="43"/>
    </row>
    <row r="37" spans="1:10" ht="14.4" customHeight="1" x14ac:dyDescent="0.3">
      <c r="A37" s="40"/>
      <c r="B37" s="47" t="s">
        <v>56</v>
      </c>
      <c r="C37" s="47"/>
      <c r="D37" s="47"/>
      <c r="E37" s="48" t="s">
        <v>57</v>
      </c>
      <c r="F37" s="48"/>
      <c r="G37" s="48" t="s">
        <v>58</v>
      </c>
      <c r="H37" s="48"/>
      <c r="I37" s="44" t="s">
        <v>59</v>
      </c>
    </row>
    <row r="38" spans="1:10" ht="14.4" customHeight="1" x14ac:dyDescent="0.3">
      <c r="A38" s="40"/>
      <c r="B38" s="47" t="s">
        <v>60</v>
      </c>
      <c r="C38" s="47"/>
      <c r="D38" s="47"/>
      <c r="E38" s="48">
        <v>922771.35</v>
      </c>
      <c r="F38" s="48"/>
      <c r="G38" s="48">
        <v>921748.1</v>
      </c>
      <c r="H38" s="48"/>
      <c r="I38" s="44">
        <f>I29</f>
        <v>898042.9879999999</v>
      </c>
      <c r="J38" s="45"/>
    </row>
    <row r="39" spans="1:10" ht="14.4" customHeight="1" x14ac:dyDescent="0.3">
      <c r="A39" s="40"/>
      <c r="B39" s="41"/>
      <c r="C39" s="40"/>
      <c r="D39" s="40"/>
      <c r="E39" s="42"/>
      <c r="F39" s="42"/>
      <c r="G39" s="42"/>
      <c r="H39" s="42"/>
      <c r="I39" s="43"/>
    </row>
  </sheetData>
  <mergeCells count="64">
    <mergeCell ref="A1:I1"/>
    <mergeCell ref="B2:I2"/>
    <mergeCell ref="B14:D14"/>
    <mergeCell ref="E14:F14"/>
    <mergeCell ref="A3:A10"/>
    <mergeCell ref="B3:D10"/>
    <mergeCell ref="E3:F3"/>
    <mergeCell ref="E5:F5"/>
    <mergeCell ref="E6:F6"/>
    <mergeCell ref="E7:F7"/>
    <mergeCell ref="E8:F8"/>
    <mergeCell ref="E9:F9"/>
    <mergeCell ref="B11:D11"/>
    <mergeCell ref="E11:F11"/>
    <mergeCell ref="B13:D13"/>
    <mergeCell ref="E13:F13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7:D27"/>
    <mergeCell ref="E27:F27"/>
    <mergeCell ref="B21:D21"/>
    <mergeCell ref="E21:F21"/>
    <mergeCell ref="B22:D22"/>
    <mergeCell ref="E22:F22"/>
    <mergeCell ref="B23:D23"/>
    <mergeCell ref="E23:F23"/>
    <mergeCell ref="E24:F24"/>
    <mergeCell ref="B25:D25"/>
    <mergeCell ref="E25:F25"/>
    <mergeCell ref="B26:D26"/>
    <mergeCell ref="E26:F26"/>
    <mergeCell ref="B28:D28"/>
    <mergeCell ref="E28:F28"/>
    <mergeCell ref="B29:D29"/>
    <mergeCell ref="E29:F29"/>
    <mergeCell ref="A30:H30"/>
    <mergeCell ref="B33:C33"/>
    <mergeCell ref="F33:H33"/>
    <mergeCell ref="B34:C34"/>
    <mergeCell ref="F34:I34"/>
    <mergeCell ref="A35:B35"/>
    <mergeCell ref="C35:D35"/>
    <mergeCell ref="E35:I35"/>
    <mergeCell ref="A31:A34"/>
    <mergeCell ref="B31:C31"/>
    <mergeCell ref="F31:H31"/>
    <mergeCell ref="B32:C32"/>
    <mergeCell ref="F32:H32"/>
    <mergeCell ref="B37:D37"/>
    <mergeCell ref="E37:F37"/>
    <mergeCell ref="G37:H37"/>
    <mergeCell ref="B38:D38"/>
    <mergeCell ref="E38:F38"/>
    <mergeCell ref="G38:H38"/>
  </mergeCells>
  <pageMargins left="1.1811023622047245" right="0.39370078740157483" top="0.78740157480314965" bottom="0.78740157480314965" header="0.31496062992125984" footer="0.31496062992125984"/>
  <pageSetup paperSize="9" scale="88" fitToHeight="3" orientation="landscape" r:id="rId1"/>
  <rowBreaks count="1" manualBreakCount="1">
    <brk id="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YRIST</dc:creator>
  <cp:lastModifiedBy>YRIST</cp:lastModifiedBy>
  <dcterms:created xsi:type="dcterms:W3CDTF">2026-03-04T05:22:42Z</dcterms:created>
  <dcterms:modified xsi:type="dcterms:W3CDTF">2026-03-04T07:42:19Z</dcterms:modified>
</cp:coreProperties>
</file>