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5" sheetId="1" r:id="rId1"/>
  </sheets>
  <definedNames>
    <definedName name="_xlnm.Print_Area" localSheetId="0">'15'!$A$1:$I$66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I26" i="1"/>
  <c r="D40" i="1" s="1"/>
  <c r="I24" i="1"/>
  <c r="I23" i="1"/>
  <c r="I22" i="1"/>
  <c r="I21" i="1"/>
  <c r="I20" i="1"/>
  <c r="I18" i="1"/>
  <c r="I17" i="1"/>
  <c r="I16" i="1"/>
  <c r="I15" i="1"/>
  <c r="I12" i="1"/>
  <c r="I14" i="1" l="1"/>
  <c r="I37" i="1" s="1"/>
  <c r="I47" i="1" s="1"/>
  <c r="E40" i="1"/>
  <c r="D42" i="1"/>
  <c r="E41" i="1"/>
</calcChain>
</file>

<file path=xl/sharedStrings.xml><?xml version="1.0" encoding="utf-8"?>
<sst xmlns="http://schemas.openxmlformats.org/spreadsheetml/2006/main" count="116" uniqueCount="77">
  <si>
    <t xml:space="preserve"> пгт. Зеленогорский,  ул. Центральная,  дом  № 15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</si>
  <si>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</si>
  <si>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</si>
  <si>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</si>
  <si>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</si>
  <si>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</si>
  <si>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</si>
  <si>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</si>
  <si>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</si>
  <si>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</si>
  <si>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</si>
  <si>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</si>
  <si>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</si>
  <si>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</si>
  <si>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</si>
  <si>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</si>
  <si>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</si>
  <si>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</si>
  <si>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</si>
  <si>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</si>
  <si>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</si>
  <si>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</si>
  <si>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5162,9/12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</si>
  <si>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</si>
  <si>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</si>
  <si>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</si>
  <si>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</si>
  <si>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</si>
  <si>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</si>
  <si>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</si>
  <si>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</si>
  <si>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</si>
  <si>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</si>
  <si>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</si>
  <si>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</si>
  <si>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</si>
  <si>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15-1С от 11.04.2024г.</t>
  </si>
  <si>
    <t>Замена сборки на стояке ХВС, подвал.</t>
  </si>
  <si>
    <t>шт.</t>
  </si>
  <si>
    <t>15-2С от 11.04.2024г.</t>
  </si>
  <si>
    <t>Замена общедомового прибора учёта ХВС, подвал</t>
  </si>
  <si>
    <t>15-3С от 03.05.2024г.</t>
  </si>
  <si>
    <t>Замена участка ливнёвки в подъездах, №3 и №6</t>
  </si>
  <si>
    <t>п.м.</t>
  </si>
  <si>
    <t>15-4Р от 19.06.2024г.</t>
  </si>
  <si>
    <t>Косметический ремонт тамбуров</t>
  </si>
  <si>
    <t>15-5С от 28.06.2024г.</t>
  </si>
  <si>
    <t>Замена участка стояка ХВС, кв.11/8/2</t>
  </si>
  <si>
    <t>4,5</t>
  </si>
  <si>
    <t>Замена участка стояка ГВС, кв.11/8/2</t>
  </si>
  <si>
    <t>15-6Р от 22.07.2024г.</t>
  </si>
  <si>
    <t>Ремонт балконных плит, кв.44,89</t>
  </si>
  <si>
    <t>15-9С от 16.09.2024г.</t>
  </si>
  <si>
    <t>Замена участка стояка отопления, кв.69</t>
  </si>
  <si>
    <t>15-11С от 13.12.2024г.</t>
  </si>
  <si>
    <t>Замена участка стояка канализации, кв.73</t>
  </si>
  <si>
    <t>15-12Р от 16.12.2024г.</t>
  </si>
  <si>
    <t>Покупка оконных блоков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</si>
  <si>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</si>
  <si>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</si>
  <si>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</si>
  <si>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</si>
  <si>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</si>
  <si>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</si>
  <si>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</si>
  <si>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</si>
  <si>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</si>
  <si>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- 26693,97</t>
  </si>
  <si>
    <t>2024г. 21633,5</t>
  </si>
  <si>
    <t>Сумму превышения 5060,47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</si>
  <si>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</si>
  <si>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</si>
  <si>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</si>
  <si>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</si>
  <si>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</si>
  <si>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Дополнительный целевой сбор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</si>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</sst>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4" fontId="5" fillId="0" borderId="8" xfId="0" applyNumberFormat="1" applyFont="1" applyBorder="1"/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7" fillId="0" borderId="15" xfId="0" applyFont="1" applyBorder="1" applyAlignment="1">
      <alignment horizontal="center"/>
    </xf>
    <xf numFmtId="4" fontId="7" fillId="0" borderId="15" xfId="0" applyNumberFormat="1" applyFont="1" applyBorder="1"/>
    <xf numFmtId="4" fontId="2" fillId="0" borderId="15" xfId="0" applyNumberFormat="1" applyFont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4" fontId="2" fillId="2" borderId="15" xfId="0" applyNumberFormat="1" applyFont="1" applyFill="1" applyBorder="1"/>
    <xf numFmtId="0" fontId="8" fillId="0" borderId="15" xfId="0" applyFont="1" applyBorder="1" applyAlignment="1">
      <alignment horizontal="center" wrapText="1"/>
    </xf>
    <xf numFmtId="0" fontId="8" fillId="0" borderId="15" xfId="0" applyFont="1" applyBorder="1"/>
    <xf numFmtId="4" fontId="9" fillId="0" borderId="15" xfId="0" applyNumberFormat="1" applyFont="1" applyBorder="1"/>
    <xf numFmtId="0" fontId="10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1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4" fontId="2" fillId="2" borderId="0" xfId="0" applyNumberFormat="1" applyFont="1" applyFill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4" fontId="0" fillId="0" borderId="0" xfId="0" applyNumberFormat="1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5"/>
  <sheetViews>
    <sheetView tabSelected="1" topLeftCell="A37" zoomScaleNormal="100" workbookViewId="0">
      <selection activeCell="A49" sqref="A49:I78"/>
    </sheetView>
  </sheetViews>
  <sheetFormatPr defaultRowHeight="14.4" x14ac:dyDescent="0.3"/>
  <cols>
    <col min="1" max="1" width="15.6640625" style="4" customWidth="1"/>
    <col min="2" max="3" width="8.88671875" style="4"/>
    <col min="4" max="4" width="12.109375" style="4" customWidth="1"/>
    <col min="5" max="5" width="9.21875" style="4" bestFit="1" customWidth="1"/>
    <col min="6" max="6" width="6.44140625" style="4" customWidth="1"/>
    <col min="7" max="7" width="10.33203125" style="4" customWidth="1"/>
    <col min="8" max="8" width="16.21875" style="4" customWidth="1"/>
    <col min="9" max="9" width="54.33203125" style="59" customWidth="1"/>
    <col min="10" max="10" width="12.109375" customWidth="1"/>
    <col min="11" max="11" width="9.109375" bestFit="1" customWidth="1"/>
  </cols>
  <sheetData>
    <row r="1" spans="1:12" x14ac:dyDescent="0.3">
      <c r="A1" s="1"/>
      <c r="B1" s="121" t="s">
        <v>76</v>
      </c>
      <c r="C1" s="119"/>
      <c r="D1" s="119"/>
      <c r="E1" s="119"/>
      <c r="F1" s="119"/>
      <c r="G1" s="119"/>
      <c r="H1" s="119"/>
      <c r="I1" s="119"/>
      <c r="J1" s="3"/>
      <c r="K1" s="3"/>
      <c r="L1" s="4"/>
    </row>
    <row r="2" spans="1:12" x14ac:dyDescent="0.3">
      <c r="A2" s="1"/>
      <c r="B2" s="120" t="s">
        <v>0</v>
      </c>
      <c r="C2" s="120"/>
      <c r="D2" s="120"/>
      <c r="E2" s="120"/>
      <c r="F2" s="120"/>
      <c r="G2" s="120"/>
      <c r="H2" s="120"/>
      <c r="I2" s="120"/>
      <c r="J2" s="3"/>
      <c r="K2" s="3"/>
      <c r="L2" s="4"/>
    </row>
    <row r="3" spans="1:12" x14ac:dyDescent="0.3">
      <c r="A3" s="1"/>
      <c r="B3" s="1"/>
      <c r="C3" s="1"/>
      <c r="D3" s="1"/>
      <c r="E3" s="1"/>
      <c r="F3" s="1"/>
      <c r="G3" s="1"/>
      <c r="H3" s="1"/>
      <c r="I3" s="2"/>
    </row>
    <row r="4" spans="1:12" x14ac:dyDescent="0.3">
      <c r="A4" s="73" t="s">
        <v>1</v>
      </c>
      <c r="B4" s="111" t="s">
        <v>2</v>
      </c>
      <c r="C4" s="111"/>
      <c r="D4" s="112"/>
      <c r="E4" s="117" t="s">
        <v>3</v>
      </c>
      <c r="F4" s="118"/>
      <c r="G4" s="6" t="s">
        <v>4</v>
      </c>
      <c r="H4" s="7" t="s">
        <v>5</v>
      </c>
      <c r="I4" s="8" t="s">
        <v>6</v>
      </c>
    </row>
    <row r="5" spans="1:12" x14ac:dyDescent="0.3">
      <c r="A5" s="74"/>
      <c r="B5" s="113"/>
      <c r="C5" s="113"/>
      <c r="D5" s="114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2" x14ac:dyDescent="0.3">
      <c r="A6" s="74"/>
      <c r="B6" s="113"/>
      <c r="C6" s="113"/>
      <c r="D6" s="114"/>
      <c r="E6" s="106" t="s">
        <v>11</v>
      </c>
      <c r="F6" s="107"/>
      <c r="G6" s="11" t="s">
        <v>12</v>
      </c>
      <c r="H6" s="12" t="s">
        <v>13</v>
      </c>
      <c r="I6" s="13" t="s">
        <v>12</v>
      </c>
    </row>
    <row r="7" spans="1:12" x14ac:dyDescent="0.3">
      <c r="A7" s="74"/>
      <c r="B7" s="113"/>
      <c r="C7" s="113"/>
      <c r="D7" s="114"/>
      <c r="E7" s="106" t="s">
        <v>10</v>
      </c>
      <c r="F7" s="107"/>
      <c r="G7" s="11" t="s">
        <v>14</v>
      </c>
      <c r="H7" s="12" t="s">
        <v>10</v>
      </c>
      <c r="I7" s="13" t="s">
        <v>15</v>
      </c>
    </row>
    <row r="8" spans="1:12" x14ac:dyDescent="0.3">
      <c r="A8" s="74"/>
      <c r="B8" s="113"/>
      <c r="C8" s="113"/>
      <c r="D8" s="114"/>
      <c r="E8" s="106" t="s">
        <v>12</v>
      </c>
      <c r="F8" s="107"/>
      <c r="G8" s="12"/>
      <c r="H8" s="12" t="s">
        <v>12</v>
      </c>
      <c r="I8" s="13" t="s">
        <v>16</v>
      </c>
    </row>
    <row r="9" spans="1:12" x14ac:dyDescent="0.3">
      <c r="A9" s="74"/>
      <c r="B9" s="113"/>
      <c r="C9" s="113"/>
      <c r="D9" s="114"/>
      <c r="E9" s="106" t="s">
        <v>17</v>
      </c>
      <c r="F9" s="107"/>
      <c r="G9" s="12"/>
      <c r="H9" s="12" t="s">
        <v>17</v>
      </c>
      <c r="I9" s="13" t="s">
        <v>18</v>
      </c>
    </row>
    <row r="10" spans="1:12" x14ac:dyDescent="0.3">
      <c r="A10" s="74"/>
      <c r="B10" s="113"/>
      <c r="C10" s="113"/>
      <c r="D10" s="114"/>
      <c r="E10" s="106" t="s">
        <v>16</v>
      </c>
      <c r="F10" s="107"/>
      <c r="G10" s="12"/>
      <c r="H10" s="12" t="s">
        <v>19</v>
      </c>
      <c r="I10" s="14"/>
    </row>
    <row r="11" spans="1:12" x14ac:dyDescent="0.3">
      <c r="A11" s="75"/>
      <c r="B11" s="115"/>
      <c r="C11" s="115"/>
      <c r="D11" s="116"/>
      <c r="E11" s="15"/>
      <c r="F11" s="16"/>
      <c r="G11" s="17"/>
      <c r="H11" s="17" t="s">
        <v>20</v>
      </c>
      <c r="I11" s="18"/>
    </row>
    <row r="12" spans="1:12" ht="14.4" customHeight="1" x14ac:dyDescent="0.3">
      <c r="A12" s="19">
        <v>45679</v>
      </c>
      <c r="B12" s="96" t="s">
        <v>21</v>
      </c>
      <c r="C12" s="97"/>
      <c r="D12" s="98"/>
      <c r="E12" s="99" t="s">
        <v>22</v>
      </c>
      <c r="F12" s="100"/>
      <c r="G12" s="20" t="s">
        <v>23</v>
      </c>
      <c r="H12" s="21">
        <v>3.56</v>
      </c>
      <c r="I12" s="22">
        <f>5162.9*12*H12</f>
        <v>220559.08799999999</v>
      </c>
    </row>
    <row r="13" spans="1:12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2" ht="14.4" customHeight="1" x14ac:dyDescent="0.3">
      <c r="A14" s="19">
        <v>45679</v>
      </c>
      <c r="B14" s="108" t="s">
        <v>24</v>
      </c>
      <c r="C14" s="109"/>
      <c r="D14" s="110"/>
      <c r="E14" s="99" t="s">
        <v>22</v>
      </c>
      <c r="F14" s="100"/>
      <c r="G14" s="20" t="s">
        <v>23</v>
      </c>
      <c r="H14" s="21"/>
      <c r="I14" s="22">
        <f>I15+I16+I17+I18+I19+I20+I21+I22+I23+I24</f>
        <v>1073887.3679999998</v>
      </c>
      <c r="K14" s="31"/>
    </row>
    <row r="15" spans="1:12" ht="28.8" customHeight="1" x14ac:dyDescent="0.3">
      <c r="A15" s="23"/>
      <c r="B15" s="101" t="s">
        <v>25</v>
      </c>
      <c r="C15" s="102"/>
      <c r="D15" s="103"/>
      <c r="E15" s="104" t="s">
        <v>22</v>
      </c>
      <c r="F15" s="105"/>
      <c r="G15" s="32" t="s">
        <v>23</v>
      </c>
      <c r="H15" s="29">
        <v>5.96</v>
      </c>
      <c r="I15" s="30">
        <f t="shared" ref="I15:I24" si="0">5162.9*12*H15</f>
        <v>369250.60799999995</v>
      </c>
    </row>
    <row r="16" spans="1:12" ht="42" customHeight="1" x14ac:dyDescent="0.3">
      <c r="A16" s="23"/>
      <c r="B16" s="101" t="s">
        <v>26</v>
      </c>
      <c r="C16" s="102"/>
      <c r="D16" s="103"/>
      <c r="E16" s="104" t="s">
        <v>22</v>
      </c>
      <c r="F16" s="105"/>
      <c r="G16" s="32" t="s">
        <v>23</v>
      </c>
      <c r="H16" s="29">
        <v>2.33</v>
      </c>
      <c r="I16" s="30">
        <f t="shared" si="0"/>
        <v>144354.68400000001</v>
      </c>
    </row>
    <row r="17" spans="1:9" ht="30.6" customHeight="1" x14ac:dyDescent="0.3">
      <c r="A17" s="23"/>
      <c r="B17" s="101" t="s">
        <v>27</v>
      </c>
      <c r="C17" s="102"/>
      <c r="D17" s="103"/>
      <c r="E17" s="104" t="s">
        <v>22</v>
      </c>
      <c r="F17" s="105"/>
      <c r="G17" s="32" t="s">
        <v>23</v>
      </c>
      <c r="H17" s="29">
        <v>2.52</v>
      </c>
      <c r="I17" s="30">
        <f t="shared" si="0"/>
        <v>156126.09599999999</v>
      </c>
    </row>
    <row r="18" spans="1:9" ht="14.4" customHeight="1" x14ac:dyDescent="0.3">
      <c r="A18" s="23"/>
      <c r="B18" s="101" t="s">
        <v>28</v>
      </c>
      <c r="C18" s="102"/>
      <c r="D18" s="103"/>
      <c r="E18" s="104" t="s">
        <v>22</v>
      </c>
      <c r="F18" s="105"/>
      <c r="G18" s="32" t="s">
        <v>23</v>
      </c>
      <c r="H18" s="29">
        <v>4.88</v>
      </c>
      <c r="I18" s="30">
        <f t="shared" si="0"/>
        <v>302339.424</v>
      </c>
    </row>
    <row r="19" spans="1:9" ht="14.4" customHeight="1" x14ac:dyDescent="0.3">
      <c r="A19" s="23"/>
      <c r="B19" s="101" t="s">
        <v>29</v>
      </c>
      <c r="C19" s="102"/>
      <c r="D19" s="103"/>
      <c r="E19" s="104" t="s">
        <v>22</v>
      </c>
      <c r="F19" s="105"/>
      <c r="G19" s="32" t="s">
        <v>23</v>
      </c>
      <c r="H19" s="29">
        <v>0.65</v>
      </c>
      <c r="I19" s="30">
        <v>10743</v>
      </c>
    </row>
    <row r="20" spans="1:9" ht="28.8" customHeight="1" x14ac:dyDescent="0.3">
      <c r="A20" s="23"/>
      <c r="B20" s="101" t="s">
        <v>30</v>
      </c>
      <c r="C20" s="102"/>
      <c r="D20" s="103"/>
      <c r="E20" s="104" t="s">
        <v>22</v>
      </c>
      <c r="F20" s="105"/>
      <c r="G20" s="32" t="s">
        <v>23</v>
      </c>
      <c r="H20" s="29">
        <v>0.42</v>
      </c>
      <c r="I20" s="30">
        <f t="shared" si="0"/>
        <v>26021.015999999996</v>
      </c>
    </row>
    <row r="21" spans="1:9" ht="14.4" customHeight="1" x14ac:dyDescent="0.3">
      <c r="A21" s="23"/>
      <c r="B21" s="101" t="s">
        <v>31</v>
      </c>
      <c r="C21" s="102"/>
      <c r="D21" s="103"/>
      <c r="E21" s="104" t="s">
        <v>22</v>
      </c>
      <c r="F21" s="105"/>
      <c r="G21" s="32" t="s">
        <v>23</v>
      </c>
      <c r="H21" s="29">
        <v>0.08</v>
      </c>
      <c r="I21" s="30">
        <f t="shared" si="0"/>
        <v>4956.384</v>
      </c>
    </row>
    <row r="22" spans="1:9" ht="43.2" customHeight="1" x14ac:dyDescent="0.3">
      <c r="A22" s="23"/>
      <c r="B22" s="101" t="s">
        <v>32</v>
      </c>
      <c r="C22" s="102"/>
      <c r="D22" s="103"/>
      <c r="E22" s="104" t="s">
        <v>22</v>
      </c>
      <c r="F22" s="105"/>
      <c r="G22" s="32" t="s">
        <v>23</v>
      </c>
      <c r="H22" s="29">
        <v>0.71</v>
      </c>
      <c r="I22" s="30">
        <f t="shared" si="0"/>
        <v>43987.907999999996</v>
      </c>
    </row>
    <row r="23" spans="1:9" ht="28.2" customHeight="1" x14ac:dyDescent="0.3">
      <c r="A23" s="23"/>
      <c r="B23" s="101" t="s">
        <v>33</v>
      </c>
      <c r="C23" s="102"/>
      <c r="D23" s="103"/>
      <c r="E23" s="104" t="s">
        <v>22</v>
      </c>
      <c r="F23" s="105"/>
      <c r="G23" s="32" t="s">
        <v>23</v>
      </c>
      <c r="H23" s="29">
        <v>0.1</v>
      </c>
      <c r="I23" s="30">
        <f t="shared" si="0"/>
        <v>6195.48</v>
      </c>
    </row>
    <row r="24" spans="1:9" ht="14.4" customHeight="1" x14ac:dyDescent="0.3">
      <c r="A24" s="23"/>
      <c r="B24" s="101" t="s">
        <v>34</v>
      </c>
      <c r="C24" s="102"/>
      <c r="D24" s="103"/>
      <c r="E24" s="104" t="s">
        <v>22</v>
      </c>
      <c r="F24" s="105"/>
      <c r="G24" s="32" t="s">
        <v>23</v>
      </c>
      <c r="H24" s="29">
        <v>0.16</v>
      </c>
      <c r="I24" s="30">
        <f t="shared" si="0"/>
        <v>9912.768</v>
      </c>
    </row>
    <row r="25" spans="1:9" x14ac:dyDescent="0.3">
      <c r="A25" s="23"/>
      <c r="B25" s="24"/>
      <c r="C25" s="24"/>
      <c r="D25" s="25"/>
      <c r="E25" s="94"/>
      <c r="F25" s="95"/>
      <c r="G25" s="32"/>
      <c r="H25" s="29"/>
      <c r="I25" s="30"/>
    </row>
    <row r="26" spans="1:9" ht="14.4" customHeight="1" x14ac:dyDescent="0.3">
      <c r="A26" s="19">
        <v>45679</v>
      </c>
      <c r="B26" s="96" t="s">
        <v>35</v>
      </c>
      <c r="C26" s="97"/>
      <c r="D26" s="98"/>
      <c r="E26" s="99"/>
      <c r="F26" s="100"/>
      <c r="G26" s="20"/>
      <c r="H26" s="21"/>
      <c r="I26" s="22">
        <f>SUM(I27:I36)</f>
        <v>120862.54</v>
      </c>
    </row>
    <row r="27" spans="1:9" ht="28.8" customHeight="1" x14ac:dyDescent="0.3">
      <c r="A27" s="33" t="s">
        <v>36</v>
      </c>
      <c r="B27" s="79" t="s">
        <v>37</v>
      </c>
      <c r="C27" s="80"/>
      <c r="D27" s="81"/>
      <c r="E27" s="93">
        <v>1</v>
      </c>
      <c r="F27" s="93"/>
      <c r="G27" s="34" t="s">
        <v>38</v>
      </c>
      <c r="H27" s="35">
        <f t="shared" ref="H27:H36" si="1">I27/E27</f>
        <v>873.45</v>
      </c>
      <c r="I27" s="35">
        <v>873.45</v>
      </c>
    </row>
    <row r="28" spans="1:9" ht="27.6" customHeight="1" x14ac:dyDescent="0.3">
      <c r="A28" s="33" t="s">
        <v>39</v>
      </c>
      <c r="B28" s="79" t="s">
        <v>40</v>
      </c>
      <c r="C28" s="80"/>
      <c r="D28" s="81"/>
      <c r="E28" s="64">
        <v>1</v>
      </c>
      <c r="F28" s="66"/>
      <c r="G28" s="34" t="s">
        <v>38</v>
      </c>
      <c r="H28" s="35">
        <f t="shared" si="1"/>
        <v>16491.45</v>
      </c>
      <c r="I28" s="35">
        <v>16491.45</v>
      </c>
    </row>
    <row r="29" spans="1:9" ht="30" customHeight="1" x14ac:dyDescent="0.3">
      <c r="A29" s="33" t="s">
        <v>41</v>
      </c>
      <c r="B29" s="79" t="s">
        <v>42</v>
      </c>
      <c r="C29" s="80"/>
      <c r="D29" s="81"/>
      <c r="E29" s="93">
        <v>7</v>
      </c>
      <c r="F29" s="93"/>
      <c r="G29" s="36" t="s">
        <v>43</v>
      </c>
      <c r="H29" s="35">
        <f t="shared" si="1"/>
        <v>810.49857142857138</v>
      </c>
      <c r="I29" s="35">
        <v>5673.49</v>
      </c>
    </row>
    <row r="30" spans="1:9" ht="28.2" customHeight="1" x14ac:dyDescent="0.3">
      <c r="A30" s="33" t="s">
        <v>44</v>
      </c>
      <c r="B30" s="79" t="s">
        <v>45</v>
      </c>
      <c r="C30" s="80"/>
      <c r="D30" s="81"/>
      <c r="E30" s="64">
        <v>6</v>
      </c>
      <c r="F30" s="66"/>
      <c r="G30" s="36" t="s">
        <v>38</v>
      </c>
      <c r="H30" s="35">
        <f t="shared" si="1"/>
        <v>7483.458333333333</v>
      </c>
      <c r="I30" s="37">
        <v>44900.75</v>
      </c>
    </row>
    <row r="31" spans="1:9" ht="28.2" customHeight="1" x14ac:dyDescent="0.3">
      <c r="A31" s="33" t="s">
        <v>46</v>
      </c>
      <c r="B31" s="79" t="s">
        <v>47</v>
      </c>
      <c r="C31" s="80"/>
      <c r="D31" s="81"/>
      <c r="E31" s="87" t="s">
        <v>48</v>
      </c>
      <c r="F31" s="87"/>
      <c r="G31" s="34" t="s">
        <v>43</v>
      </c>
      <c r="H31" s="35">
        <f t="shared" si="1"/>
        <v>781.26222222222214</v>
      </c>
      <c r="I31" s="38">
        <v>3515.68</v>
      </c>
    </row>
    <row r="32" spans="1:9" ht="28.2" customHeight="1" x14ac:dyDescent="0.3">
      <c r="A32" s="33" t="s">
        <v>46</v>
      </c>
      <c r="B32" s="79" t="s">
        <v>49</v>
      </c>
      <c r="C32" s="80"/>
      <c r="D32" s="81"/>
      <c r="E32" s="87" t="s">
        <v>48</v>
      </c>
      <c r="F32" s="87"/>
      <c r="G32" s="34" t="s">
        <v>43</v>
      </c>
      <c r="H32" s="35">
        <f t="shared" si="1"/>
        <v>778.54444444444437</v>
      </c>
      <c r="I32" s="38">
        <v>3503.45</v>
      </c>
    </row>
    <row r="33" spans="1:10" ht="29.4" customHeight="1" x14ac:dyDescent="0.3">
      <c r="A33" s="33" t="s">
        <v>50</v>
      </c>
      <c r="B33" s="88" t="s">
        <v>51</v>
      </c>
      <c r="C33" s="89"/>
      <c r="D33" s="90"/>
      <c r="E33" s="64">
        <v>2</v>
      </c>
      <c r="F33" s="91"/>
      <c r="G33" s="34" t="s">
        <v>38</v>
      </c>
      <c r="H33" s="35">
        <f t="shared" si="1"/>
        <v>7584.375</v>
      </c>
      <c r="I33" s="35">
        <v>15168.75</v>
      </c>
    </row>
    <row r="34" spans="1:10" ht="28.2" customHeight="1" x14ac:dyDescent="0.3">
      <c r="A34" s="33" t="s">
        <v>52</v>
      </c>
      <c r="B34" s="79" t="s">
        <v>53</v>
      </c>
      <c r="C34" s="80"/>
      <c r="D34" s="81"/>
      <c r="E34" s="92">
        <v>1.5</v>
      </c>
      <c r="F34" s="92"/>
      <c r="G34" s="34" t="s">
        <v>43</v>
      </c>
      <c r="H34" s="35">
        <f t="shared" si="1"/>
        <v>1050.3</v>
      </c>
      <c r="I34" s="35">
        <v>1575.45</v>
      </c>
    </row>
    <row r="35" spans="1:10" ht="27.6" customHeight="1" x14ac:dyDescent="0.3">
      <c r="A35" s="33" t="s">
        <v>54</v>
      </c>
      <c r="B35" s="79" t="s">
        <v>55</v>
      </c>
      <c r="C35" s="80"/>
      <c r="D35" s="81"/>
      <c r="E35" s="82">
        <v>1</v>
      </c>
      <c r="F35" s="82"/>
      <c r="G35" s="39" t="s">
        <v>43</v>
      </c>
      <c r="H35" s="40">
        <f t="shared" si="1"/>
        <v>1960.07</v>
      </c>
      <c r="I35" s="40">
        <v>1960.07</v>
      </c>
    </row>
    <row r="36" spans="1:10" ht="28.2" customHeight="1" x14ac:dyDescent="0.3">
      <c r="A36" s="33" t="s">
        <v>56</v>
      </c>
      <c r="B36" s="79" t="s">
        <v>57</v>
      </c>
      <c r="C36" s="80"/>
      <c r="D36" s="81"/>
      <c r="E36" s="82">
        <v>2</v>
      </c>
      <c r="F36" s="82"/>
      <c r="G36" s="39" t="s">
        <v>38</v>
      </c>
      <c r="H36" s="40">
        <f t="shared" si="1"/>
        <v>13600</v>
      </c>
      <c r="I36" s="40">
        <v>27200</v>
      </c>
    </row>
    <row r="37" spans="1:10" s="44" customFormat="1" x14ac:dyDescent="0.3">
      <c r="A37" s="41"/>
      <c r="B37" s="83" t="s">
        <v>58</v>
      </c>
      <c r="C37" s="84"/>
      <c r="D37" s="85"/>
      <c r="E37" s="86"/>
      <c r="F37" s="86"/>
      <c r="G37" s="42"/>
      <c r="H37" s="42"/>
      <c r="I37" s="43">
        <f>I26+I14+I12</f>
        <v>1415308.9959999998</v>
      </c>
    </row>
    <row r="38" spans="1:10" x14ac:dyDescent="0.3">
      <c r="A38" s="70" t="s">
        <v>59</v>
      </c>
      <c r="B38" s="71"/>
      <c r="C38" s="71"/>
      <c r="D38" s="71"/>
      <c r="E38" s="71"/>
      <c r="F38" s="71"/>
      <c r="G38" s="71"/>
      <c r="H38" s="72"/>
      <c r="I38" s="2"/>
    </row>
    <row r="39" spans="1:10" x14ac:dyDescent="0.3">
      <c r="A39" s="73" t="s">
        <v>60</v>
      </c>
      <c r="B39" s="76" t="s">
        <v>61</v>
      </c>
      <c r="C39" s="76"/>
      <c r="D39" s="45">
        <v>142496.04</v>
      </c>
      <c r="E39" s="46">
        <v>0.1</v>
      </c>
      <c r="F39" s="77" t="s">
        <v>62</v>
      </c>
      <c r="G39" s="77"/>
      <c r="H39" s="77"/>
      <c r="I39" s="2"/>
    </row>
    <row r="40" spans="1:10" x14ac:dyDescent="0.3">
      <c r="A40" s="74"/>
      <c r="B40" s="76" t="s">
        <v>63</v>
      </c>
      <c r="C40" s="76"/>
      <c r="D40" s="45">
        <f>I26</f>
        <v>120862.54</v>
      </c>
      <c r="E40" s="46">
        <f>D40*E39/D39</f>
        <v>8.4818174596290541E-2</v>
      </c>
      <c r="F40" s="77" t="s">
        <v>64</v>
      </c>
      <c r="G40" s="77"/>
      <c r="H40" s="77"/>
      <c r="I40" s="2"/>
    </row>
    <row r="41" spans="1:10" x14ac:dyDescent="0.3">
      <c r="A41" s="74"/>
      <c r="B41" s="64" t="s">
        <v>65</v>
      </c>
      <c r="C41" s="66"/>
      <c r="D41" s="35"/>
      <c r="E41" s="47">
        <f>D40/D39</f>
        <v>0.8481817459629053</v>
      </c>
      <c r="F41" s="64"/>
      <c r="G41" s="78"/>
      <c r="H41" s="66"/>
      <c r="I41" s="2"/>
    </row>
    <row r="42" spans="1:10" ht="14.4" customHeight="1" x14ac:dyDescent="0.3">
      <c r="A42" s="75"/>
      <c r="B42" s="64" t="s">
        <v>66</v>
      </c>
      <c r="C42" s="66"/>
      <c r="D42" s="35">
        <f>D40-D39</f>
        <v>-21633.500000000015</v>
      </c>
      <c r="E42" s="47"/>
      <c r="F42" s="79"/>
      <c r="G42" s="80"/>
      <c r="H42" s="80"/>
      <c r="I42" s="81"/>
    </row>
    <row r="43" spans="1:10" ht="14.4" customHeight="1" x14ac:dyDescent="0.3">
      <c r="A43" s="48"/>
      <c r="B43" s="49"/>
      <c r="C43" s="49"/>
      <c r="D43" s="50"/>
      <c r="E43" s="51"/>
      <c r="F43" s="48"/>
      <c r="G43" s="48"/>
      <c r="H43" s="48"/>
      <c r="I43" s="52"/>
    </row>
    <row r="44" spans="1:10" ht="14.4" customHeight="1" x14ac:dyDescent="0.3">
      <c r="A44" s="64" t="s">
        <v>67</v>
      </c>
      <c r="B44" s="65"/>
      <c r="C44" s="64" t="s">
        <v>68</v>
      </c>
      <c r="D44" s="66"/>
      <c r="E44" s="67" t="s">
        <v>69</v>
      </c>
      <c r="F44" s="68"/>
      <c r="G44" s="68"/>
      <c r="H44" s="68"/>
      <c r="I44" s="69"/>
    </row>
    <row r="45" spans="1:10" ht="14.4" customHeight="1" x14ac:dyDescent="0.3">
      <c r="A45" s="49"/>
      <c r="B45" s="53"/>
      <c r="C45" s="49"/>
      <c r="D45" s="49"/>
      <c r="E45" s="54"/>
      <c r="F45" s="54"/>
      <c r="G45" s="54"/>
      <c r="H45" s="54"/>
      <c r="I45" s="55"/>
    </row>
    <row r="46" spans="1:10" ht="14.4" customHeight="1" x14ac:dyDescent="0.3">
      <c r="A46" s="49"/>
      <c r="B46" s="62" t="s">
        <v>70</v>
      </c>
      <c r="C46" s="62"/>
      <c r="D46" s="62"/>
      <c r="E46" s="63" t="s">
        <v>71</v>
      </c>
      <c r="F46" s="63"/>
      <c r="G46" s="63" t="s">
        <v>72</v>
      </c>
      <c r="H46" s="63"/>
      <c r="I46" s="56" t="s">
        <v>73</v>
      </c>
    </row>
    <row r="47" spans="1:10" ht="14.4" customHeight="1" x14ac:dyDescent="0.3">
      <c r="A47" s="49"/>
      <c r="B47" s="62" t="s">
        <v>74</v>
      </c>
      <c r="C47" s="62"/>
      <c r="D47" s="62"/>
      <c r="E47" s="63">
        <v>1403974.75</v>
      </c>
      <c r="F47" s="63"/>
      <c r="G47" s="63">
        <v>1384770.9</v>
      </c>
      <c r="H47" s="63"/>
      <c r="I47" s="56">
        <f>I37</f>
        <v>1415308.9959999998</v>
      </c>
      <c r="J47" s="31"/>
    </row>
    <row r="48" spans="1:10" ht="14.4" customHeight="1" x14ac:dyDescent="0.3">
      <c r="A48" s="49"/>
      <c r="B48" s="62" t="s">
        <v>75</v>
      </c>
      <c r="C48" s="62"/>
      <c r="D48" s="62"/>
      <c r="E48" s="63">
        <v>41303.199999999997</v>
      </c>
      <c r="F48" s="63"/>
      <c r="G48" s="63">
        <v>31618.27</v>
      </c>
      <c r="H48" s="63"/>
      <c r="I48" s="56">
        <v>0</v>
      </c>
      <c r="J48" s="31"/>
    </row>
    <row r="49" spans="1:9" ht="14.4" customHeight="1" x14ac:dyDescent="0.3">
      <c r="A49" s="49"/>
      <c r="B49" s="53"/>
      <c r="C49" s="49"/>
      <c r="D49" s="49"/>
      <c r="E49" s="54"/>
      <c r="F49" s="54"/>
      <c r="G49" s="54"/>
      <c r="H49" s="54"/>
      <c r="I49" s="55"/>
    </row>
    <row r="50" spans="1:9" s="58" customFormat="1" x14ac:dyDescent="0.3">
      <c r="A50" s="57"/>
      <c r="B50" s="60"/>
      <c r="C50" s="60"/>
      <c r="D50" s="60"/>
      <c r="E50" s="60"/>
      <c r="F50" s="60"/>
      <c r="G50" s="60"/>
      <c r="H50" s="60"/>
      <c r="I50" s="60"/>
    </row>
    <row r="51" spans="1:9" x14ac:dyDescent="0.3">
      <c r="A51" s="1"/>
      <c r="B51" s="61"/>
      <c r="C51" s="61"/>
      <c r="D51" s="61"/>
      <c r="E51" s="61"/>
      <c r="F51" s="61"/>
      <c r="G51" s="61"/>
      <c r="H51" s="61"/>
      <c r="I51" s="6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5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5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2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2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</sheetData>
  <mergeCells count="83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A38:H38"/>
    <mergeCell ref="A39:A42"/>
    <mergeCell ref="B39:C39"/>
    <mergeCell ref="F39:H39"/>
    <mergeCell ref="B40:C40"/>
    <mergeCell ref="F40:H40"/>
    <mergeCell ref="B41:C41"/>
    <mergeCell ref="F41:H41"/>
    <mergeCell ref="B42:C42"/>
    <mergeCell ref="F42:I42"/>
    <mergeCell ref="A44:B44"/>
    <mergeCell ref="C44:D44"/>
    <mergeCell ref="E44:I44"/>
    <mergeCell ref="B46:D46"/>
    <mergeCell ref="E46:F46"/>
    <mergeCell ref="G46:H46"/>
    <mergeCell ref="B50:I50"/>
    <mergeCell ref="B51:I51"/>
    <mergeCell ref="B47:D47"/>
    <mergeCell ref="E47:F47"/>
    <mergeCell ref="G47:H47"/>
    <mergeCell ref="B48:D48"/>
    <mergeCell ref="E48:F48"/>
    <mergeCell ref="G48:H48"/>
  </mergeCells>
  <pageMargins left="1.1811023622047245" right="0.39370078740157483" top="0.78740157480314965" bottom="0.78740157480314965" header="0.31496062992125984" footer="0.31496062992125984"/>
  <pageSetup paperSize="9" scale="90" fitToHeight="3" orientation="landscape" r:id="rId1"/>
  <rowBreaks count="2" manualBreakCount="2">
    <brk id="3" max="16383" man="1"/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</vt:lpstr>
      <vt:lpstr>'15'!Область_печати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2026-03-04T05:18:35Z</dcterms:created>
  <dcterms:modified xsi:type="dcterms:W3CDTF">2026-03-04T07:59:17Z</dcterms:modified>
</cp:coreProperties>
</file>