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8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38" i="1"/>
  <c r="H37" i="1"/>
  <c r="H36" i="1"/>
  <c r="H35" i="1"/>
  <c r="H34" i="1"/>
  <c r="H33" i="1"/>
  <c r="H32" i="1"/>
  <c r="H31" i="1"/>
  <c r="H30" i="1"/>
  <c r="H29" i="1"/>
  <c r="H28" i="1"/>
  <c r="H27" i="1"/>
  <c r="I26" i="1"/>
  <c r="D43" i="1" s="1"/>
  <c r="D45" i="1" s="1"/>
  <c r="I24" i="1"/>
  <c r="I23" i="1"/>
  <c r="I22" i="1"/>
  <c r="B21" i="1"/>
  <c r="I20" i="1"/>
  <c r="B20" i="1"/>
  <c r="I19" i="1"/>
  <c r="B19" i="1"/>
  <c r="I18" i="1"/>
  <c r="B18" i="1"/>
  <c r="I17" i="1"/>
  <c r="I16" i="1"/>
  <c r="I15" i="1"/>
  <c r="B15" i="1"/>
  <c r="I12" i="1"/>
  <c r="I14" i="1" l="1"/>
  <c r="I40" i="1" s="1"/>
  <c r="I49" i="1" s="1"/>
  <c r="E43" i="1"/>
  <c r="E44" i="1"/>
</calcChain>
</file>

<file path=xl/sharedStrings.xml><?xml version="1.0" encoding="utf-8"?>
<sst xmlns="http://schemas.openxmlformats.org/spreadsheetml/2006/main" count="119" uniqueCount="73">
  <si>
    <t xml:space="preserve"> пгт. Зеленогорский,  ул. Центральная,  дом  №8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</si>
  <si>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</si>
  <si>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</si>
  <si>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</si>
  <si>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</si>
  <si>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</si>
  <si>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</si>
  <si>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</si>
  <si>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</si>
  <si>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</si>
  <si>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</si>
  <si>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</si>
  <si>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</si>
  <si>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</si>
  <si>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</si>
  <si>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</si>
  <si>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</si>
  <si>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</si>
  <si>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</si>
  <si>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</si>
  <si>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единицу</t>
  </si>
  <si>
    <t>Управление</t>
  </si>
  <si>
    <t>5180,3/12</t>
  </si>
  <si>
    <t>м2</t>
  </si>
  <si>
    <t>Содержание общего имущества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</si>
  <si>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</si>
  <si>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</si>
  <si>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</si>
  <si>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</si>
  <si>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</si>
  <si>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Текущий ремонт</t>
  </si>
  <si>
    <t>8-1Р от 09.04.2024г.</t>
  </si>
  <si>
    <t>Замена оконных блоков</t>
  </si>
  <si>
    <t>шт.</t>
  </si>
  <si>
    <t>б/н</t>
  </si>
  <si>
    <t>ФБУ "Кузбасский ЦСМ" Поверка счётчика воды по счету № 03/1505 от 09.04.2024</t>
  </si>
  <si>
    <t>8-2С от 22.05.2024г.</t>
  </si>
  <si>
    <t>Замена участка стояка ливнёвки, 4-й подъезд</t>
  </si>
  <si>
    <t>п.м.</t>
  </si>
  <si>
    <t>8-3С от 26.06.2024г.</t>
  </si>
  <si>
    <t>Замена участка стояка канализации, кв.73/чердак</t>
  </si>
  <si>
    <t>8-4Р от 26.07.2024г.</t>
  </si>
  <si>
    <t>Ремонт балконной плиты, кв.43</t>
  </si>
  <si>
    <t>8-5Р от 20.08.2024г.</t>
  </si>
  <si>
    <t>Замена подъездных козырьков, 1-й и 6-й подъезды</t>
  </si>
  <si>
    <t>8-8С от 14.10.2024г.</t>
  </si>
  <si>
    <t>Замена стояка ГВС, кв.46,49</t>
  </si>
  <si>
    <t>8</t>
  </si>
  <si>
    <t>Замена стояка ХВС до сборки в подвале, кв.46,49</t>
  </si>
  <si>
    <t>Замена стояка канализации, кв.46,49</t>
  </si>
  <si>
    <t>Замена стояка отопления, кв.46,49</t>
  </si>
  <si>
    <t>8-9Р от 28.11.2024г.</t>
  </si>
  <si>
    <t>8-10Э от 17.12.2024г.</t>
  </si>
  <si>
    <t>Установка электрогирлянды</t>
  </si>
  <si>
    <t>8-13С от 23.12.2024г.</t>
  </si>
  <si>
    <t>Замена стояка канализации кв.35,32</t>
  </si>
  <si>
    <t>ИТОГО</t>
  </si>
  <si>
    <t>Показатели по текущему ремонту, руб.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</si>
  <si>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</si>
  <si>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</si>
  <si>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</si>
  <si>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</si>
  <si>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</si>
  <si>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</si>
  <si>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превышение</t>
  </si>
  <si>
    <t>на 01.01.2024г. 44242,00</t>
  </si>
  <si>
    <t>2024г. -10447,75</t>
  </si>
  <si>
    <t>Неиспользованная сумма  33794,25 переносится на 2025 год</t>
  </si>
  <si>
    <t>Услуга</t>
  </si>
  <si>
    <t>оплачено</t>
  </si>
  <si>
    <t>выполнено работ</t>
  </si>
  <si>
    <t>Содержание и текущий ремонт ОИ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</si>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</sst>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8" xfId="0" applyFont="1" applyBorder="1"/>
    <xf numFmtId="4" fontId="2" fillId="0" borderId="8" xfId="0" applyNumberFormat="1" applyFont="1" applyBorder="1"/>
    <xf numFmtId="164" fontId="7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4" fontId="8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8" fillId="0" borderId="8" xfId="0" applyFont="1" applyBorder="1"/>
    <xf numFmtId="2" fontId="0" fillId="0" borderId="0" xfId="0" applyNumberFormat="1"/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right"/>
    </xf>
    <xf numFmtId="2" fontId="2" fillId="0" borderId="8" xfId="0" applyNumberFormat="1" applyFont="1" applyBorder="1"/>
    <xf numFmtId="4" fontId="8" fillId="0" borderId="8" xfId="0" applyNumberFormat="1" applyFont="1" applyBorder="1"/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4" fontId="2" fillId="0" borderId="15" xfId="0" applyNumberFormat="1" applyFont="1" applyBorder="1"/>
    <xf numFmtId="4" fontId="6" fillId="0" borderId="15" xfId="0" applyNumberFormat="1" applyFont="1" applyBorder="1"/>
    <xf numFmtId="0" fontId="9" fillId="0" borderId="15" xfId="0" applyFont="1" applyBorder="1" applyAlignment="1">
      <alignment horizontal="center" wrapText="1"/>
    </xf>
    <xf numFmtId="0" fontId="9" fillId="0" borderId="15" xfId="0" applyFont="1" applyBorder="1"/>
    <xf numFmtId="4" fontId="8" fillId="0" borderId="15" xfId="0" applyNumberFormat="1" applyFont="1" applyBorder="1"/>
    <xf numFmtId="0" fontId="10" fillId="0" borderId="0" xfId="0" applyFont="1"/>
    <xf numFmtId="4" fontId="2" fillId="0" borderId="15" xfId="0" applyNumberFormat="1" applyFont="1" applyBorder="1" applyAlignment="1">
      <alignment horizontal="right" wrapText="1"/>
    </xf>
    <xf numFmtId="10" fontId="2" fillId="0" borderId="15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 wrapText="1"/>
    </xf>
    <xf numFmtId="4" fontId="2" fillId="0" borderId="15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/>
    <xf numFmtId="4" fontId="6" fillId="0" borderId="0" xfId="0" applyNumberFormat="1" applyFont="1"/>
    <xf numFmtId="0" fontId="11" fillId="0" borderId="0" xfId="0" applyFont="1"/>
    <xf numFmtId="0" fontId="4" fillId="0" borderId="0" xfId="0" applyFont="1"/>
    <xf numFmtId="4" fontId="0" fillId="0" borderId="0" xfId="0" applyNumberFormat="1" applyFont="1"/>
    <xf numFmtId="0" fontId="2" fillId="0" borderId="15" xfId="0" applyFont="1" applyBorder="1" applyAlignment="1">
      <alignment horizontal="center" wrapText="1"/>
    </xf>
    <xf numFmtId="2" fontId="2" fillId="0" borderId="15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left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49" fontId="6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8" fillId="0" borderId="12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RIST\OneDrive\&#1044;&#1086;&#1082;&#1091;&#1084;&#1077;&#1085;&#1090;&#1099;\MyChat\9%20-%20&#1069;&#1050;&#1054;&#1053;&#1054;&#1052;&#1048;&#1057;&#1058;\&#1054;&#1058;&#1063;&#1045;&#1058;&#1067;%20&#1087;&#1086;%20&#1052;&#1050;&#1044;\&#1056;&#1072;&#1079;&#1076;&#1077;&#1083;%20V%20&#1079;&#1072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а"/>
      <sheetName val="15"/>
      <sheetName val="17"/>
      <sheetName val="3"/>
      <sheetName val="406"/>
      <sheetName val="4а"/>
      <sheetName val="4в"/>
      <sheetName val="4д"/>
      <sheetName val="5"/>
      <sheetName val="6"/>
      <sheetName val="61"/>
      <sheetName val="66"/>
      <sheetName val="67"/>
      <sheetName val="7"/>
      <sheetName val="80"/>
      <sheetName val="81"/>
      <sheetName val="81а"/>
      <sheetName val="Борисово"/>
    </sheetNames>
    <sheetDataSet>
      <sheetData sheetId="0" refreshError="1">
        <row r="15">
          <cell r="B15" t="str">
            <v>Оплата труда производственного персонала (включая ИТР)</v>
          </cell>
        </row>
        <row r="18">
          <cell r="B18" t="str">
            <v>Аварийно-диспетчерская служба</v>
          </cell>
        </row>
        <row r="19">
          <cell r="B19" t="str">
            <v>Абоненский отдел</v>
          </cell>
        </row>
        <row r="20">
          <cell r="B20" t="str">
            <v>Благоустройство территории</v>
          </cell>
        </row>
        <row r="22">
          <cell r="B22" t="str">
            <v>Дератизация и дезинсекция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69"/>
  <sheetViews>
    <sheetView tabSelected="1" topLeftCell="A40" zoomScaleNormal="100" workbookViewId="0">
      <selection activeCell="A51" sqref="A51:I91"/>
    </sheetView>
  </sheetViews>
  <sheetFormatPr defaultRowHeight="14.4" x14ac:dyDescent="0.3"/>
  <cols>
    <col min="1" max="1" width="14.109375" style="4" customWidth="1"/>
    <col min="2" max="3" width="8.88671875" style="4"/>
    <col min="4" max="4" width="10.88671875" style="4" customWidth="1"/>
    <col min="5" max="5" width="8.88671875" style="4"/>
    <col min="6" max="6" width="6.44140625" style="4" customWidth="1"/>
    <col min="7" max="7" width="10.33203125" style="4" customWidth="1"/>
    <col min="8" max="8" width="16.5546875" style="4" customWidth="1"/>
    <col min="9" max="9" width="64.6640625" style="54" customWidth="1"/>
    <col min="10" max="10" width="11.6640625" customWidth="1"/>
  </cols>
  <sheetData>
    <row r="1" spans="1:13" x14ac:dyDescent="0.3">
      <c r="A1" s="1"/>
      <c r="B1" s="103" t="s">
        <v>72</v>
      </c>
      <c r="C1" s="101"/>
      <c r="D1" s="101"/>
      <c r="E1" s="101"/>
      <c r="F1" s="101"/>
      <c r="G1" s="101"/>
      <c r="H1" s="101"/>
      <c r="I1" s="101"/>
      <c r="J1" s="3"/>
      <c r="K1" s="3"/>
      <c r="L1" s="3"/>
      <c r="M1" s="4"/>
    </row>
    <row r="2" spans="1:13" x14ac:dyDescent="0.3">
      <c r="A2" s="1"/>
      <c r="B2" s="102" t="s">
        <v>0</v>
      </c>
      <c r="C2" s="102"/>
      <c r="D2" s="102"/>
      <c r="E2" s="102"/>
      <c r="F2" s="102"/>
      <c r="G2" s="102"/>
      <c r="H2" s="102"/>
      <c r="I2" s="102"/>
      <c r="J2" s="3"/>
      <c r="K2" s="3"/>
      <c r="L2" s="3"/>
      <c r="M2" s="4"/>
    </row>
    <row r="3" spans="1:13" x14ac:dyDescent="0.3">
      <c r="A3" s="1"/>
      <c r="B3" s="1"/>
      <c r="C3" s="1"/>
      <c r="D3" s="1"/>
      <c r="E3" s="1"/>
      <c r="F3" s="1"/>
      <c r="G3" s="1"/>
      <c r="H3" s="1"/>
      <c r="I3" s="2"/>
    </row>
    <row r="4" spans="1:13" x14ac:dyDescent="0.3">
      <c r="A4" s="74" t="s">
        <v>1</v>
      </c>
      <c r="B4" s="93" t="s">
        <v>2</v>
      </c>
      <c r="C4" s="93"/>
      <c r="D4" s="94"/>
      <c r="E4" s="99" t="s">
        <v>3</v>
      </c>
      <c r="F4" s="100"/>
      <c r="G4" s="6" t="s">
        <v>4</v>
      </c>
      <c r="H4" s="7" t="s">
        <v>5</v>
      </c>
      <c r="I4" s="8" t="s">
        <v>6</v>
      </c>
    </row>
    <row r="5" spans="1:13" x14ac:dyDescent="0.3">
      <c r="A5" s="75"/>
      <c r="B5" s="95"/>
      <c r="C5" s="95"/>
      <c r="D5" s="96"/>
      <c r="E5" s="9" t="s">
        <v>7</v>
      </c>
      <c r="F5" s="10"/>
      <c r="G5" s="11" t="s">
        <v>8</v>
      </c>
      <c r="H5" s="12" t="s">
        <v>9</v>
      </c>
      <c r="I5" s="13" t="s">
        <v>10</v>
      </c>
    </row>
    <row r="6" spans="1:13" x14ac:dyDescent="0.3">
      <c r="A6" s="75"/>
      <c r="B6" s="95"/>
      <c r="C6" s="95"/>
      <c r="D6" s="96"/>
      <c r="E6" s="89" t="s">
        <v>11</v>
      </c>
      <c r="F6" s="90"/>
      <c r="G6" s="11" t="s">
        <v>12</v>
      </c>
      <c r="H6" s="12" t="s">
        <v>13</v>
      </c>
      <c r="I6" s="13" t="s">
        <v>12</v>
      </c>
    </row>
    <row r="7" spans="1:13" x14ac:dyDescent="0.3">
      <c r="A7" s="75"/>
      <c r="B7" s="95"/>
      <c r="C7" s="95"/>
      <c r="D7" s="96"/>
      <c r="E7" s="89" t="s">
        <v>10</v>
      </c>
      <c r="F7" s="90"/>
      <c r="G7" s="11" t="s">
        <v>14</v>
      </c>
      <c r="H7" s="12" t="s">
        <v>10</v>
      </c>
      <c r="I7" s="13" t="s">
        <v>15</v>
      </c>
    </row>
    <row r="8" spans="1:13" x14ac:dyDescent="0.3">
      <c r="A8" s="75"/>
      <c r="B8" s="95"/>
      <c r="C8" s="95"/>
      <c r="D8" s="96"/>
      <c r="E8" s="89" t="s">
        <v>12</v>
      </c>
      <c r="F8" s="90"/>
      <c r="G8" s="12"/>
      <c r="H8" s="12" t="s">
        <v>12</v>
      </c>
      <c r="I8" s="13" t="s">
        <v>16</v>
      </c>
    </row>
    <row r="9" spans="1:13" x14ac:dyDescent="0.3">
      <c r="A9" s="75"/>
      <c r="B9" s="95"/>
      <c r="C9" s="95"/>
      <c r="D9" s="96"/>
      <c r="E9" s="89" t="s">
        <v>17</v>
      </c>
      <c r="F9" s="90"/>
      <c r="G9" s="12"/>
      <c r="H9" s="12" t="s">
        <v>17</v>
      </c>
      <c r="I9" s="13" t="s">
        <v>18</v>
      </c>
    </row>
    <row r="10" spans="1:13" x14ac:dyDescent="0.3">
      <c r="A10" s="75"/>
      <c r="B10" s="95"/>
      <c r="C10" s="95"/>
      <c r="D10" s="96"/>
      <c r="E10" s="89" t="s">
        <v>16</v>
      </c>
      <c r="F10" s="90"/>
      <c r="G10" s="12"/>
      <c r="H10" s="12" t="s">
        <v>19</v>
      </c>
      <c r="I10" s="14"/>
    </row>
    <row r="11" spans="1:13" x14ac:dyDescent="0.3">
      <c r="A11" s="76"/>
      <c r="B11" s="97"/>
      <c r="C11" s="97"/>
      <c r="D11" s="98"/>
      <c r="E11" s="15"/>
      <c r="F11" s="16"/>
      <c r="G11" s="17"/>
      <c r="H11" s="17" t="s">
        <v>20</v>
      </c>
      <c r="I11" s="18"/>
    </row>
    <row r="12" spans="1:13" x14ac:dyDescent="0.3">
      <c r="A12" s="19">
        <v>45691</v>
      </c>
      <c r="B12" s="83" t="s">
        <v>21</v>
      </c>
      <c r="C12" s="84"/>
      <c r="D12" s="85"/>
      <c r="E12" s="91" t="s">
        <v>22</v>
      </c>
      <c r="F12" s="92"/>
      <c r="G12" s="20" t="s">
        <v>23</v>
      </c>
      <c r="H12" s="20">
        <v>3.69</v>
      </c>
      <c r="I12" s="21">
        <f>5180.3*12*H12</f>
        <v>229383.68400000001</v>
      </c>
    </row>
    <row r="13" spans="1:13" x14ac:dyDescent="0.3">
      <c r="A13" s="22"/>
      <c r="B13" s="23"/>
      <c r="C13" s="23"/>
      <c r="D13" s="24"/>
      <c r="E13" s="15"/>
      <c r="F13" s="16"/>
      <c r="G13" s="17"/>
      <c r="H13" s="17"/>
      <c r="I13" s="18"/>
    </row>
    <row r="14" spans="1:13" x14ac:dyDescent="0.3">
      <c r="A14" s="19">
        <v>45691</v>
      </c>
      <c r="B14" s="83" t="s">
        <v>24</v>
      </c>
      <c r="C14" s="84"/>
      <c r="D14" s="85"/>
      <c r="E14" s="91" t="s">
        <v>22</v>
      </c>
      <c r="F14" s="92"/>
      <c r="G14" s="20" t="s">
        <v>23</v>
      </c>
      <c r="H14" s="25"/>
      <c r="I14" s="21">
        <f>I15+I16+I17+I18+I19+I20+I21+I22+I23+I24</f>
        <v>1114655.2800000003</v>
      </c>
      <c r="K14" s="26"/>
    </row>
    <row r="15" spans="1:13" ht="27" customHeight="1" x14ac:dyDescent="0.3">
      <c r="A15" s="22"/>
      <c r="B15" s="86" t="str">
        <f>'[1]10а'!B15</f>
        <v>Оплата труда производственного персонала (включая ИТР)</v>
      </c>
      <c r="C15" s="87"/>
      <c r="D15" s="88"/>
      <c r="E15" s="69" t="s">
        <v>22</v>
      </c>
      <c r="F15" s="70"/>
      <c r="G15" s="27" t="s">
        <v>23</v>
      </c>
      <c r="H15" s="28">
        <v>6.6</v>
      </c>
      <c r="I15" s="29">
        <f>5180.3*12*H15</f>
        <v>410279.76</v>
      </c>
    </row>
    <row r="16" spans="1:13" ht="45.6" customHeight="1" x14ac:dyDescent="0.3">
      <c r="A16" s="22"/>
      <c r="B16" s="86" t="s">
        <v>25</v>
      </c>
      <c r="C16" s="87"/>
      <c r="D16" s="88"/>
      <c r="E16" s="69" t="s">
        <v>22</v>
      </c>
      <c r="F16" s="70"/>
      <c r="G16" s="27" t="s">
        <v>23</v>
      </c>
      <c r="H16" s="28">
        <v>2.33</v>
      </c>
      <c r="I16" s="29">
        <f t="shared" ref="I16:I24" si="0">5180.3*12*H16</f>
        <v>144841.18800000002</v>
      </c>
    </row>
    <row r="17" spans="1:9" ht="30.6" customHeight="1" x14ac:dyDescent="0.3">
      <c r="A17" s="22"/>
      <c r="B17" s="86" t="s">
        <v>26</v>
      </c>
      <c r="C17" s="87"/>
      <c r="D17" s="88"/>
      <c r="E17" s="69" t="s">
        <v>22</v>
      </c>
      <c r="F17" s="70"/>
      <c r="G17" s="27" t="s">
        <v>23</v>
      </c>
      <c r="H17" s="28">
        <v>2.52</v>
      </c>
      <c r="I17" s="29">
        <f t="shared" si="0"/>
        <v>156652.27200000003</v>
      </c>
    </row>
    <row r="18" spans="1:9" x14ac:dyDescent="0.3">
      <c r="A18" s="22"/>
      <c r="B18" s="86" t="str">
        <f>'[1]10а'!B18</f>
        <v>Аварийно-диспетчерская служба</v>
      </c>
      <c r="C18" s="87"/>
      <c r="D18" s="88"/>
      <c r="E18" s="69" t="s">
        <v>22</v>
      </c>
      <c r="F18" s="70"/>
      <c r="G18" s="27" t="s">
        <v>23</v>
      </c>
      <c r="H18" s="28">
        <v>4.88</v>
      </c>
      <c r="I18" s="29">
        <f t="shared" si="0"/>
        <v>303358.36800000002</v>
      </c>
    </row>
    <row r="19" spans="1:9" x14ac:dyDescent="0.3">
      <c r="A19" s="22"/>
      <c r="B19" s="86" t="str">
        <f>'[1]10а'!B19</f>
        <v>Абоненский отдел</v>
      </c>
      <c r="C19" s="87"/>
      <c r="D19" s="88"/>
      <c r="E19" s="69" t="s">
        <v>22</v>
      </c>
      <c r="F19" s="70"/>
      <c r="G19" s="27" t="s">
        <v>23</v>
      </c>
      <c r="H19" s="27">
        <v>0.42</v>
      </c>
      <c r="I19" s="29">
        <f t="shared" si="0"/>
        <v>26108.712000000003</v>
      </c>
    </row>
    <row r="20" spans="1:9" x14ac:dyDescent="0.3">
      <c r="A20" s="22"/>
      <c r="B20" s="86" t="str">
        <f>'[1]10а'!B20</f>
        <v>Благоустройство территории</v>
      </c>
      <c r="C20" s="87"/>
      <c r="D20" s="88"/>
      <c r="E20" s="69" t="s">
        <v>22</v>
      </c>
      <c r="F20" s="70"/>
      <c r="G20" s="27" t="s">
        <v>23</v>
      </c>
      <c r="H20" s="28">
        <v>0.08</v>
      </c>
      <c r="I20" s="29">
        <f t="shared" si="0"/>
        <v>4973.0880000000006</v>
      </c>
    </row>
    <row r="21" spans="1:9" x14ac:dyDescent="0.3">
      <c r="A21" s="22"/>
      <c r="B21" s="86" t="str">
        <f>'[1]10а'!B22</f>
        <v>Дератизация и дезинсекция</v>
      </c>
      <c r="C21" s="87"/>
      <c r="D21" s="88"/>
      <c r="E21" s="69" t="s">
        <v>22</v>
      </c>
      <c r="F21" s="70"/>
      <c r="G21" s="27" t="s">
        <v>23</v>
      </c>
      <c r="H21" s="27">
        <v>0.65</v>
      </c>
      <c r="I21" s="29">
        <v>8143.2</v>
      </c>
    </row>
    <row r="22" spans="1:9" ht="54" customHeight="1" x14ac:dyDescent="0.3">
      <c r="A22" s="22"/>
      <c r="B22" s="86" t="s">
        <v>27</v>
      </c>
      <c r="C22" s="87"/>
      <c r="D22" s="88"/>
      <c r="E22" s="69" t="s">
        <v>22</v>
      </c>
      <c r="F22" s="70"/>
      <c r="G22" s="27" t="s">
        <v>23</v>
      </c>
      <c r="H22" s="28">
        <v>0.71</v>
      </c>
      <c r="I22" s="29">
        <f t="shared" si="0"/>
        <v>44136.156000000003</v>
      </c>
    </row>
    <row r="23" spans="1:9" ht="30" customHeight="1" x14ac:dyDescent="0.3">
      <c r="A23" s="22"/>
      <c r="B23" s="86" t="s">
        <v>28</v>
      </c>
      <c r="C23" s="87"/>
      <c r="D23" s="88"/>
      <c r="E23" s="69" t="s">
        <v>22</v>
      </c>
      <c r="F23" s="70"/>
      <c r="G23" s="27" t="s">
        <v>23</v>
      </c>
      <c r="H23" s="28">
        <v>0.1</v>
      </c>
      <c r="I23" s="29">
        <f t="shared" si="0"/>
        <v>6216.3600000000006</v>
      </c>
    </row>
    <row r="24" spans="1:9" x14ac:dyDescent="0.3">
      <c r="A24" s="22"/>
      <c r="B24" s="86" t="s">
        <v>29</v>
      </c>
      <c r="C24" s="87"/>
      <c r="D24" s="88"/>
      <c r="E24" s="69" t="s">
        <v>22</v>
      </c>
      <c r="F24" s="70"/>
      <c r="G24" s="27" t="s">
        <v>23</v>
      </c>
      <c r="H24" s="27">
        <v>0.16</v>
      </c>
      <c r="I24" s="29">
        <f t="shared" si="0"/>
        <v>9946.1760000000013</v>
      </c>
    </row>
    <row r="25" spans="1:9" x14ac:dyDescent="0.3">
      <c r="A25" s="22"/>
      <c r="B25" s="23"/>
      <c r="C25" s="23"/>
      <c r="D25" s="24"/>
      <c r="E25" s="15"/>
      <c r="F25" s="16"/>
      <c r="G25" s="17"/>
      <c r="H25" s="30"/>
      <c r="I25" s="18"/>
    </row>
    <row r="26" spans="1:9" x14ac:dyDescent="0.3">
      <c r="A26" s="19">
        <v>45691</v>
      </c>
      <c r="B26" s="83" t="s">
        <v>30</v>
      </c>
      <c r="C26" s="84"/>
      <c r="D26" s="85"/>
      <c r="E26" s="15"/>
      <c r="F26" s="16"/>
      <c r="G26" s="17"/>
      <c r="H26" s="17"/>
      <c r="I26" s="31">
        <f>SUM(I27:I39)</f>
        <v>311941.21000000002</v>
      </c>
    </row>
    <row r="27" spans="1:9" ht="31.8" customHeight="1" x14ac:dyDescent="0.3">
      <c r="A27" s="32" t="s">
        <v>31</v>
      </c>
      <c r="B27" s="62" t="s">
        <v>32</v>
      </c>
      <c r="C27" s="63"/>
      <c r="D27" s="64"/>
      <c r="E27" s="58">
        <v>5</v>
      </c>
      <c r="F27" s="59"/>
      <c r="G27" s="33" t="s">
        <v>33</v>
      </c>
      <c r="H27" s="34">
        <f>I27/E27</f>
        <v>13600</v>
      </c>
      <c r="I27" s="34">
        <v>68000</v>
      </c>
    </row>
    <row r="28" spans="1:9" ht="43.8" customHeight="1" x14ac:dyDescent="0.3">
      <c r="A28" s="32" t="s">
        <v>34</v>
      </c>
      <c r="B28" s="62" t="s">
        <v>35</v>
      </c>
      <c r="C28" s="63"/>
      <c r="D28" s="64"/>
      <c r="E28" s="58">
        <v>1</v>
      </c>
      <c r="F28" s="59"/>
      <c r="G28" s="33" t="s">
        <v>33</v>
      </c>
      <c r="H28" s="34">
        <f>I28/E28</f>
        <v>1080</v>
      </c>
      <c r="I28" s="34">
        <v>1080</v>
      </c>
    </row>
    <row r="29" spans="1:9" ht="30" customHeight="1" x14ac:dyDescent="0.3">
      <c r="A29" s="32" t="s">
        <v>36</v>
      </c>
      <c r="B29" s="62" t="s">
        <v>37</v>
      </c>
      <c r="C29" s="63"/>
      <c r="D29" s="64"/>
      <c r="E29" s="82">
        <v>2.5</v>
      </c>
      <c r="F29" s="82"/>
      <c r="G29" s="33" t="s">
        <v>38</v>
      </c>
      <c r="H29" s="34">
        <f t="shared" ref="H29:H39" si="1">I29/E29</f>
        <v>1182.4000000000001</v>
      </c>
      <c r="I29" s="35">
        <v>2956</v>
      </c>
    </row>
    <row r="30" spans="1:9" ht="30.6" customHeight="1" x14ac:dyDescent="0.3">
      <c r="A30" s="32" t="s">
        <v>39</v>
      </c>
      <c r="B30" s="62" t="s">
        <v>40</v>
      </c>
      <c r="C30" s="63"/>
      <c r="D30" s="64"/>
      <c r="E30" s="82">
        <v>1</v>
      </c>
      <c r="F30" s="82"/>
      <c r="G30" s="33" t="s">
        <v>38</v>
      </c>
      <c r="H30" s="34">
        <f t="shared" si="1"/>
        <v>1650.47</v>
      </c>
      <c r="I30" s="35">
        <v>1650.47</v>
      </c>
    </row>
    <row r="31" spans="1:9" ht="30" customHeight="1" x14ac:dyDescent="0.3">
      <c r="A31" s="32" t="s">
        <v>41</v>
      </c>
      <c r="B31" s="62" t="s">
        <v>42</v>
      </c>
      <c r="C31" s="63"/>
      <c r="D31" s="64"/>
      <c r="E31" s="65">
        <v>1</v>
      </c>
      <c r="F31" s="65"/>
      <c r="G31" s="33" t="s">
        <v>33</v>
      </c>
      <c r="H31" s="34">
        <f t="shared" si="1"/>
        <v>8170.63</v>
      </c>
      <c r="I31" s="34">
        <v>8170.63</v>
      </c>
    </row>
    <row r="32" spans="1:9" ht="29.4" customHeight="1" x14ac:dyDescent="0.3">
      <c r="A32" s="32" t="s">
        <v>43</v>
      </c>
      <c r="B32" s="62" t="s">
        <v>44</v>
      </c>
      <c r="C32" s="63"/>
      <c r="D32" s="64"/>
      <c r="E32" s="82">
        <v>2</v>
      </c>
      <c r="F32" s="82"/>
      <c r="G32" s="33" t="s">
        <v>33</v>
      </c>
      <c r="H32" s="34">
        <f t="shared" si="1"/>
        <v>55049.135000000002</v>
      </c>
      <c r="I32" s="34">
        <v>110098.27</v>
      </c>
    </row>
    <row r="33" spans="1:10" ht="28.2" customHeight="1" x14ac:dyDescent="0.3">
      <c r="A33" s="32" t="s">
        <v>45</v>
      </c>
      <c r="B33" s="62" t="s">
        <v>46</v>
      </c>
      <c r="C33" s="63"/>
      <c r="D33" s="64"/>
      <c r="E33" s="81" t="s">
        <v>47</v>
      </c>
      <c r="F33" s="81"/>
      <c r="G33" s="33" t="s">
        <v>38</v>
      </c>
      <c r="H33" s="34">
        <f t="shared" si="1"/>
        <v>732.70124999999996</v>
      </c>
      <c r="I33" s="34">
        <v>5861.61</v>
      </c>
    </row>
    <row r="34" spans="1:10" ht="31.8" customHeight="1" x14ac:dyDescent="0.3">
      <c r="A34" s="32" t="s">
        <v>45</v>
      </c>
      <c r="B34" s="62" t="s">
        <v>48</v>
      </c>
      <c r="C34" s="63"/>
      <c r="D34" s="64"/>
      <c r="E34" s="81" t="s">
        <v>47</v>
      </c>
      <c r="F34" s="81"/>
      <c r="G34" s="33" t="s">
        <v>38</v>
      </c>
      <c r="H34" s="34">
        <f t="shared" si="1"/>
        <v>774.66375000000005</v>
      </c>
      <c r="I34" s="34">
        <v>6197.31</v>
      </c>
    </row>
    <row r="35" spans="1:10" ht="29.4" customHeight="1" x14ac:dyDescent="0.3">
      <c r="A35" s="32" t="s">
        <v>45</v>
      </c>
      <c r="B35" s="78" t="s">
        <v>49</v>
      </c>
      <c r="C35" s="79"/>
      <c r="D35" s="80"/>
      <c r="E35" s="82">
        <v>7</v>
      </c>
      <c r="F35" s="82"/>
      <c r="G35" s="33" t="s">
        <v>38</v>
      </c>
      <c r="H35" s="34">
        <f t="shared" si="1"/>
        <v>835.75428571428563</v>
      </c>
      <c r="I35" s="34">
        <v>5850.28</v>
      </c>
    </row>
    <row r="36" spans="1:10" ht="25.8" customHeight="1" x14ac:dyDescent="0.3">
      <c r="A36" s="32" t="s">
        <v>45</v>
      </c>
      <c r="B36" s="78" t="s">
        <v>50</v>
      </c>
      <c r="C36" s="79"/>
      <c r="D36" s="80"/>
      <c r="E36" s="65">
        <v>5</v>
      </c>
      <c r="F36" s="65"/>
      <c r="G36" s="33" t="s">
        <v>38</v>
      </c>
      <c r="H36" s="34">
        <f t="shared" si="1"/>
        <v>654.13599999999997</v>
      </c>
      <c r="I36" s="34">
        <v>3270.68</v>
      </c>
    </row>
    <row r="37" spans="1:10" ht="27" customHeight="1" x14ac:dyDescent="0.3">
      <c r="A37" s="32" t="s">
        <v>51</v>
      </c>
      <c r="B37" s="62" t="s">
        <v>32</v>
      </c>
      <c r="C37" s="63"/>
      <c r="D37" s="64"/>
      <c r="E37" s="65">
        <v>5</v>
      </c>
      <c r="F37" s="65"/>
      <c r="G37" s="33" t="s">
        <v>33</v>
      </c>
      <c r="H37" s="34">
        <f t="shared" si="1"/>
        <v>13600</v>
      </c>
      <c r="I37" s="34">
        <v>68000</v>
      </c>
      <c r="J37" s="26"/>
    </row>
    <row r="38" spans="1:10" ht="27" customHeight="1" x14ac:dyDescent="0.3">
      <c r="A38" s="32" t="s">
        <v>52</v>
      </c>
      <c r="B38" s="62" t="s">
        <v>53</v>
      </c>
      <c r="C38" s="63"/>
      <c r="D38" s="64"/>
      <c r="E38" s="65">
        <v>1</v>
      </c>
      <c r="F38" s="65"/>
      <c r="G38" s="33" t="s">
        <v>33</v>
      </c>
      <c r="H38" s="34">
        <f t="shared" si="1"/>
        <v>25410.65</v>
      </c>
      <c r="I38" s="34">
        <v>25410.65</v>
      </c>
      <c r="J38" s="26"/>
    </row>
    <row r="39" spans="1:10" ht="27" customHeight="1" x14ac:dyDescent="0.3">
      <c r="A39" s="32" t="s">
        <v>54</v>
      </c>
      <c r="B39" s="62" t="s">
        <v>55</v>
      </c>
      <c r="C39" s="63"/>
      <c r="D39" s="64"/>
      <c r="E39" s="65">
        <v>4</v>
      </c>
      <c r="F39" s="65"/>
      <c r="G39" s="33" t="s">
        <v>38</v>
      </c>
      <c r="H39" s="34">
        <f t="shared" si="1"/>
        <v>1348.8275000000001</v>
      </c>
      <c r="I39" s="34">
        <v>5395.31</v>
      </c>
      <c r="J39" s="26"/>
    </row>
    <row r="40" spans="1:10" s="39" customFormat="1" x14ac:dyDescent="0.3">
      <c r="A40" s="36"/>
      <c r="B40" s="66" t="s">
        <v>56</v>
      </c>
      <c r="C40" s="67"/>
      <c r="D40" s="68"/>
      <c r="E40" s="69"/>
      <c r="F40" s="70"/>
      <c r="G40" s="37"/>
      <c r="H40" s="37"/>
      <c r="I40" s="38">
        <f>I26+I14+I12</f>
        <v>1655980.1740000001</v>
      </c>
    </row>
    <row r="41" spans="1:10" x14ac:dyDescent="0.3">
      <c r="A41" s="71" t="s">
        <v>57</v>
      </c>
      <c r="B41" s="72"/>
      <c r="C41" s="72"/>
      <c r="D41" s="72"/>
      <c r="E41" s="72"/>
      <c r="F41" s="72"/>
      <c r="G41" s="72"/>
      <c r="H41" s="73"/>
      <c r="I41" s="2"/>
    </row>
    <row r="42" spans="1:10" x14ac:dyDescent="0.3">
      <c r="A42" s="74" t="s">
        <v>58</v>
      </c>
      <c r="B42" s="55" t="s">
        <v>59</v>
      </c>
      <c r="C42" s="55"/>
      <c r="D42" s="40">
        <v>301493.46000000002</v>
      </c>
      <c r="E42" s="41">
        <v>0.18</v>
      </c>
      <c r="F42" s="77" t="s">
        <v>60</v>
      </c>
      <c r="G42" s="77"/>
      <c r="H42" s="77"/>
      <c r="I42" s="2"/>
    </row>
    <row r="43" spans="1:10" x14ac:dyDescent="0.3">
      <c r="A43" s="75"/>
      <c r="B43" s="55" t="s">
        <v>61</v>
      </c>
      <c r="C43" s="55"/>
      <c r="D43" s="40">
        <f>I26</f>
        <v>311941.21000000002</v>
      </c>
      <c r="E43" s="41">
        <f>D43*E42/D42</f>
        <v>0.18623759798968773</v>
      </c>
      <c r="F43" s="77" t="s">
        <v>62</v>
      </c>
      <c r="G43" s="77"/>
      <c r="H43" s="77"/>
      <c r="I43" s="2"/>
    </row>
    <row r="44" spans="1:10" x14ac:dyDescent="0.3">
      <c r="A44" s="75"/>
      <c r="B44" s="58" t="s">
        <v>63</v>
      </c>
      <c r="C44" s="59"/>
      <c r="D44" s="42"/>
      <c r="E44" s="41">
        <f>D43/D42</f>
        <v>1.0346533221649319</v>
      </c>
      <c r="F44" s="58"/>
      <c r="G44" s="60"/>
      <c r="H44" s="59"/>
      <c r="I44" s="2"/>
    </row>
    <row r="45" spans="1:10" x14ac:dyDescent="0.3">
      <c r="A45" s="76"/>
      <c r="B45" s="58" t="s">
        <v>64</v>
      </c>
      <c r="C45" s="59"/>
      <c r="D45" s="42">
        <f>D43-D42</f>
        <v>10447.75</v>
      </c>
      <c r="E45" s="41"/>
      <c r="F45" s="58"/>
      <c r="G45" s="60"/>
      <c r="H45" s="60"/>
      <c r="I45" s="59"/>
    </row>
    <row r="46" spans="1:10" ht="14.4" customHeight="1" x14ac:dyDescent="0.3">
      <c r="A46" s="58" t="s">
        <v>65</v>
      </c>
      <c r="B46" s="61"/>
      <c r="C46" s="58" t="s">
        <v>66</v>
      </c>
      <c r="D46" s="59"/>
      <c r="E46" s="62" t="s">
        <v>67</v>
      </c>
      <c r="F46" s="63"/>
      <c r="G46" s="63"/>
      <c r="H46" s="63"/>
      <c r="I46" s="64"/>
    </row>
    <row r="47" spans="1:10" ht="14.4" customHeight="1" x14ac:dyDescent="0.3">
      <c r="A47" s="43"/>
      <c r="B47" s="44"/>
      <c r="C47" s="43"/>
      <c r="D47" s="43"/>
      <c r="E47" s="45"/>
      <c r="F47" s="45"/>
      <c r="G47" s="45"/>
      <c r="H47" s="45"/>
      <c r="I47" s="46"/>
    </row>
    <row r="48" spans="1:10" ht="14.4" customHeight="1" x14ac:dyDescent="0.3">
      <c r="A48" s="43"/>
      <c r="B48" s="55" t="s">
        <v>68</v>
      </c>
      <c r="C48" s="55"/>
      <c r="D48" s="55"/>
      <c r="E48" s="56" t="s">
        <v>59</v>
      </c>
      <c r="F48" s="56"/>
      <c r="G48" s="57" t="s">
        <v>69</v>
      </c>
      <c r="H48" s="57"/>
      <c r="I48" s="47" t="s">
        <v>70</v>
      </c>
    </row>
    <row r="49" spans="1:10" ht="14.4" customHeight="1" x14ac:dyDescent="0.3">
      <c r="A49" s="43"/>
      <c r="B49" s="55" t="s">
        <v>71</v>
      </c>
      <c r="C49" s="55"/>
      <c r="D49" s="55"/>
      <c r="E49" s="56">
        <v>1622469.96</v>
      </c>
      <c r="F49" s="56"/>
      <c r="G49" s="56">
        <v>1544800.74</v>
      </c>
      <c r="H49" s="56"/>
      <c r="I49" s="47">
        <f>I40</f>
        <v>1655980.1740000001</v>
      </c>
      <c r="J49" s="26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2"/>
    </row>
    <row r="51" spans="1:10" s="52" customFormat="1" x14ac:dyDescent="0.3">
      <c r="A51" s="48"/>
      <c r="B51" s="49"/>
      <c r="C51" s="50"/>
      <c r="D51" s="50"/>
      <c r="E51" s="50"/>
      <c r="F51" s="50"/>
      <c r="G51" s="50"/>
      <c r="H51" s="50"/>
      <c r="I51" s="51"/>
    </row>
    <row r="52" spans="1:10" x14ac:dyDescent="0.3">
      <c r="A52" s="1"/>
      <c r="B52" s="1"/>
      <c r="C52" s="1"/>
      <c r="D52" s="1"/>
      <c r="E52" s="1"/>
      <c r="F52" s="1"/>
      <c r="G52" s="1"/>
      <c r="H52" s="53"/>
      <c r="I52" s="2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2"/>
    </row>
    <row r="54" spans="1:10" x14ac:dyDescent="0.3">
      <c r="A54" s="5"/>
      <c r="B54" s="1"/>
      <c r="C54" s="1"/>
      <c r="D54" s="1"/>
      <c r="E54" s="1"/>
      <c r="F54" s="1"/>
      <c r="G54" s="1"/>
      <c r="H54" s="1"/>
      <c r="I54" s="2"/>
    </row>
    <row r="55" spans="1:10" x14ac:dyDescent="0.3">
      <c r="A55" s="5"/>
      <c r="B55" s="1"/>
      <c r="C55" s="1"/>
      <c r="D55" s="1"/>
      <c r="E55" s="1"/>
      <c r="F55" s="1"/>
      <c r="G55" s="1"/>
      <c r="H55" s="1"/>
      <c r="I55" s="2"/>
    </row>
    <row r="56" spans="1:10" x14ac:dyDescent="0.3">
      <c r="A56" s="5"/>
      <c r="B56" s="1"/>
      <c r="C56" s="1"/>
      <c r="D56" s="1"/>
      <c r="E56" s="1"/>
      <c r="F56" s="1"/>
      <c r="G56" s="1"/>
      <c r="H56" s="1"/>
      <c r="I56" s="2"/>
    </row>
    <row r="57" spans="1:10" x14ac:dyDescent="0.3">
      <c r="A57" s="1"/>
      <c r="B57" s="1"/>
      <c r="C57" s="1"/>
      <c r="D57" s="1"/>
      <c r="E57" s="1"/>
      <c r="F57" s="1"/>
      <c r="G57" s="1"/>
      <c r="H57" s="1"/>
      <c r="I57" s="2"/>
    </row>
    <row r="58" spans="1:10" x14ac:dyDescent="0.3">
      <c r="A58" s="1"/>
      <c r="B58" s="1"/>
      <c r="C58" s="1"/>
      <c r="D58" s="1"/>
      <c r="E58" s="1"/>
      <c r="F58" s="1"/>
      <c r="G58" s="1"/>
      <c r="H58" s="1"/>
      <c r="I58" s="2"/>
    </row>
    <row r="59" spans="1:10" x14ac:dyDescent="0.3">
      <c r="A59" s="1"/>
      <c r="B59" s="1"/>
      <c r="C59" s="1"/>
      <c r="D59" s="1"/>
      <c r="E59" s="1"/>
      <c r="F59" s="1"/>
      <c r="G59" s="1"/>
      <c r="H59" s="1"/>
      <c r="I59" s="2"/>
    </row>
    <row r="60" spans="1:10" x14ac:dyDescent="0.3">
      <c r="A60" s="1"/>
      <c r="B60" s="1"/>
      <c r="C60" s="1"/>
      <c r="D60" s="1"/>
      <c r="E60" s="1"/>
      <c r="F60" s="1"/>
      <c r="G60" s="1"/>
      <c r="H60" s="1"/>
      <c r="I60" s="2"/>
    </row>
    <row r="61" spans="1:10" x14ac:dyDescent="0.3">
      <c r="A61" s="1"/>
      <c r="B61" s="1"/>
      <c r="C61" s="1"/>
      <c r="D61" s="1"/>
      <c r="E61" s="1"/>
      <c r="F61" s="1"/>
      <c r="G61" s="1"/>
      <c r="H61" s="1"/>
      <c r="I61" s="2"/>
    </row>
    <row r="62" spans="1:10" x14ac:dyDescent="0.3">
      <c r="A62" s="1"/>
      <c r="B62" s="1"/>
      <c r="C62" s="1"/>
      <c r="D62" s="1"/>
      <c r="E62" s="1"/>
      <c r="F62" s="1"/>
      <c r="G62" s="1"/>
      <c r="H62" s="1"/>
      <c r="I62" s="2"/>
    </row>
    <row r="63" spans="1:10" x14ac:dyDescent="0.3">
      <c r="A63" s="1"/>
      <c r="B63" s="1"/>
      <c r="C63" s="1"/>
      <c r="D63" s="1"/>
      <c r="E63" s="1"/>
      <c r="F63" s="1"/>
      <c r="G63" s="1"/>
      <c r="H63" s="1"/>
      <c r="I63" s="2"/>
    </row>
    <row r="64" spans="1:10" x14ac:dyDescent="0.3">
      <c r="A64" s="1"/>
      <c r="B64" s="1"/>
      <c r="C64" s="1"/>
      <c r="D64" s="1"/>
      <c r="E64" s="1"/>
      <c r="F64" s="1"/>
      <c r="G64" s="1"/>
      <c r="H64" s="1"/>
      <c r="I64" s="2"/>
    </row>
    <row r="65" spans="1:9" x14ac:dyDescent="0.3">
      <c r="A65" s="1"/>
      <c r="B65" s="1"/>
      <c r="C65" s="1"/>
      <c r="D65" s="1"/>
      <c r="E65" s="1"/>
      <c r="F65" s="1"/>
      <c r="G65" s="1"/>
      <c r="H65" s="1"/>
      <c r="I65" s="2"/>
    </row>
    <row r="66" spans="1:9" x14ac:dyDescent="0.3">
      <c r="A66" s="1"/>
      <c r="B66" s="1"/>
      <c r="C66" s="1"/>
      <c r="D66" s="1"/>
      <c r="E66" s="1"/>
      <c r="F66" s="1"/>
      <c r="G66" s="1"/>
      <c r="H66" s="1"/>
      <c r="I66" s="2"/>
    </row>
    <row r="67" spans="1:9" x14ac:dyDescent="0.3">
      <c r="A67" s="1"/>
      <c r="B67" s="1"/>
      <c r="C67" s="1"/>
      <c r="D67" s="1"/>
      <c r="E67" s="1"/>
      <c r="F67" s="1"/>
      <c r="G67" s="1"/>
      <c r="H67" s="1"/>
      <c r="I67" s="2"/>
    </row>
    <row r="68" spans="1:9" x14ac:dyDescent="0.3">
      <c r="A68" s="1"/>
      <c r="B68" s="1"/>
      <c r="C68" s="1"/>
      <c r="D68" s="1"/>
      <c r="E68" s="1"/>
      <c r="F68" s="1"/>
      <c r="G68" s="1"/>
      <c r="H68" s="1"/>
      <c r="I68" s="2"/>
    </row>
    <row r="69" spans="1:9" x14ac:dyDescent="0.3">
      <c r="A69" s="1"/>
      <c r="B69" s="1"/>
      <c r="C69" s="1"/>
      <c r="D69" s="1"/>
      <c r="E69" s="1"/>
      <c r="F69" s="1"/>
      <c r="G69" s="1"/>
      <c r="H69" s="1"/>
      <c r="I69" s="2"/>
    </row>
  </sheetData>
  <mergeCells count="82">
    <mergeCell ref="B1:I1"/>
    <mergeCell ref="B2:I2"/>
    <mergeCell ref="B15:D15"/>
    <mergeCell ref="E15:F15"/>
    <mergeCell ref="A4:A11"/>
    <mergeCell ref="B4:D11"/>
    <mergeCell ref="E4:F4"/>
    <mergeCell ref="E6:F6"/>
    <mergeCell ref="E7:F7"/>
    <mergeCell ref="E8:F8"/>
    <mergeCell ref="E9:F9"/>
    <mergeCell ref="E10:F10"/>
    <mergeCell ref="B12:D12"/>
    <mergeCell ref="E12:F12"/>
    <mergeCell ref="B14:D14"/>
    <mergeCell ref="E14:F14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9:D29"/>
    <mergeCell ref="E29:F29"/>
    <mergeCell ref="B22:D22"/>
    <mergeCell ref="E22:F22"/>
    <mergeCell ref="B23:D23"/>
    <mergeCell ref="E23:F23"/>
    <mergeCell ref="B24:D24"/>
    <mergeCell ref="E24:F24"/>
    <mergeCell ref="B26:D26"/>
    <mergeCell ref="B27:D27"/>
    <mergeCell ref="E27:F27"/>
    <mergeCell ref="B28:D28"/>
    <mergeCell ref="E28:F28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A41:H41"/>
    <mergeCell ref="B44:C44"/>
    <mergeCell ref="F44:H44"/>
    <mergeCell ref="B45:C45"/>
    <mergeCell ref="F45:I45"/>
    <mergeCell ref="A46:B46"/>
    <mergeCell ref="C46:D46"/>
    <mergeCell ref="E46:I46"/>
    <mergeCell ref="A42:A45"/>
    <mergeCell ref="B42:C42"/>
    <mergeCell ref="F42:H42"/>
    <mergeCell ref="B43:C43"/>
    <mergeCell ref="F43:H43"/>
    <mergeCell ref="B48:D48"/>
    <mergeCell ref="E48:F48"/>
    <mergeCell ref="G48:H48"/>
    <mergeCell ref="B49:D49"/>
    <mergeCell ref="E49:F49"/>
    <mergeCell ref="G49:H49"/>
  </mergeCells>
  <pageMargins left="1.1023622047244095" right="0.31496062992125984" top="0.74803149606299213" bottom="0.74803149606299213" header="0.31496062992125984" footer="0.31496062992125984"/>
  <pageSetup paperSize="9" scale="87" fitToHeight="3" orientation="landscape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2026-03-04T05:15:54Z</dcterms:created>
  <dcterms:modified xsi:type="dcterms:W3CDTF">2026-03-04T07:54:20Z</dcterms:modified>
</cp:coreProperties>
</file>