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4&quot;д&quot;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I26" i="1"/>
  <c r="D37" i="1" s="1"/>
  <c r="I24" i="1"/>
  <c r="I23" i="1"/>
  <c r="I22" i="1"/>
  <c r="I21" i="1"/>
  <c r="I20" i="1"/>
  <c r="B20" i="1"/>
  <c r="I18" i="1"/>
  <c r="B18" i="1"/>
  <c r="I17" i="1"/>
  <c r="I16" i="1"/>
  <c r="I14" i="1" s="1"/>
  <c r="I15" i="1"/>
  <c r="B15" i="1"/>
  <c r="I12" i="1"/>
  <c r="D39" i="1" l="1"/>
  <c r="E38" i="1"/>
  <c r="E37" i="1"/>
  <c r="I34" i="1"/>
  <c r="I44" i="1" s="1"/>
</calcChain>
</file>

<file path=xl/sharedStrings.xml><?xml version="1.0" encoding="utf-8"?>
<sst xmlns="http://schemas.openxmlformats.org/spreadsheetml/2006/main" count="103" uniqueCount="65">
  <si>
    <t xml:space="preserve"> пгт. Зеленогорский,  ул. Центральная,  дом  №4"д"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</si>
  <si>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</si>
  <si>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</si>
  <si>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</si>
  <si>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</si>
  <si>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</si>
  <si>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</si>
  <si>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</si>
  <si>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</si>
  <si>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</si>
  <si>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</si>
  <si>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</si>
  <si>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</si>
  <si>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</si>
  <si>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</si>
  <si>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</si>
  <si>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</si>
  <si>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</si>
  <si>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</si>
  <si>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</si>
  <si>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</si>
  <si>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</si>
  <si>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2759,54/12</t>
  </si>
  <si>
    <t>м2</t>
  </si>
  <si>
    <t>Содержание общего имущества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</si>
  <si>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</si>
  <si>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</si>
  <si>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Дератизация, дезинфекция</t>
  </si>
  <si>
    <t>692,7/12</t>
  </si>
  <si>
    <t>Благоустройство территиории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</si>
  <si>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</si>
  <si>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</si>
  <si>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</si>
  <si>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</si>
  <si>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4д-2С от 29.02.2024г.</t>
  </si>
  <si>
    <t>Замена стояка ХВС, кв.55</t>
  </si>
  <si>
    <t>п.м.</t>
  </si>
  <si>
    <t>Замена стояка ГВС, кв.55</t>
  </si>
  <si>
    <t>10</t>
  </si>
  <si>
    <t>4д-7Р от 10.05.2024г.</t>
  </si>
  <si>
    <t>Выборочный ремонт и восстановление герметизации стыков межпанельных швов</t>
  </si>
  <si>
    <t>4д-8С от 05.12.2024г.</t>
  </si>
  <si>
    <t>Замена стояка канализации, кв.50,47,подвал</t>
  </si>
  <si>
    <t>4,5</t>
  </si>
  <si>
    <t>Замена участка стояка ГВС, кв.50,47,подвал</t>
  </si>
  <si>
    <t>Замена участка стояка ХВС, кв.50,47,подвал</t>
  </si>
  <si>
    <t>4д-9С от 25.12.2024г.</t>
  </si>
  <si>
    <t>Замена участка стояка канализации, кв.19,16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</si>
  <si>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</si>
  <si>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</si>
  <si>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</si>
  <si>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</si>
  <si>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</si>
  <si>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</si>
  <si>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</si>
  <si>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</si>
  <si>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снижение</t>
  </si>
  <si>
    <t>на 01.01.2024г. - 253770,23</t>
  </si>
  <si>
    <t>2024г.  64498,16</t>
  </si>
  <si>
    <t>Сумму превышения 189272,07 учесть в 2025 году</t>
  </si>
  <si>
    <t>Услуга</t>
  </si>
  <si>
    <t>оплачено</t>
  </si>
  <si>
    <t>выполнено работ</t>
  </si>
  <si>
    <t>Содержание и текущий ремонт ОИ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</si>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</sst>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4" fontId="6" fillId="2" borderId="8" xfId="0" applyNumberFormat="1" applyFont="1" applyFill="1" applyBorder="1"/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2" fontId="0" fillId="0" borderId="0" xfId="0" applyNumberFormat="1"/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" fontId="6" fillId="0" borderId="8" xfId="0" applyNumberFormat="1" applyFont="1" applyBorder="1"/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4" fontId="8" fillId="0" borderId="15" xfId="0" applyNumberFormat="1" applyFont="1" applyBorder="1"/>
    <xf numFmtId="4" fontId="2" fillId="2" borderId="15" xfId="0" applyNumberFormat="1" applyFont="1" applyFill="1" applyBorder="1" applyAlignment="1">
      <alignment horizontal="right"/>
    </xf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4" fontId="6" fillId="0" borderId="15" xfId="0" applyNumberFormat="1" applyFont="1" applyBorder="1"/>
    <xf numFmtId="0" fontId="9" fillId="0" borderId="0" xfId="0" applyFont="1"/>
    <xf numFmtId="4" fontId="2" fillId="0" borderId="15" xfId="0" applyNumberFormat="1" applyFont="1" applyBorder="1" applyAlignment="1">
      <alignment horizontal="right" wrapText="1"/>
    </xf>
    <xf numFmtId="10" fontId="2" fillId="0" borderId="15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10" fillId="0" borderId="0" xfId="0" applyNumberFormat="1" applyFont="1" applyBorder="1"/>
    <xf numFmtId="10" fontId="2" fillId="0" borderId="0" xfId="0" applyNumberFormat="1" applyFont="1" applyBorder="1"/>
    <xf numFmtId="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2" fillId="0" borderId="0" xfId="0" applyNumberFormat="1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/>
    </xf>
    <xf numFmtId="4" fontId="0" fillId="0" borderId="0" xfId="0" applyNumberFormat="1" applyFont="1"/>
    <xf numFmtId="0" fontId="2" fillId="0" borderId="15" xfId="0" applyFont="1" applyBorder="1" applyAlignment="1">
      <alignment horizontal="center" wrapText="1"/>
    </xf>
    <xf numFmtId="2" fontId="2" fillId="0" borderId="15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49" fontId="2" fillId="0" borderId="12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49" fontId="2" fillId="0" borderId="15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IST\OneDrive\&#1044;&#1086;&#1082;&#1091;&#1084;&#1077;&#1085;&#1090;&#1099;\MyChat\9%20-%20&#1069;&#1050;&#1054;&#1053;&#1054;&#1052;&#1048;&#1057;&#1058;\&#1054;&#1058;&#1063;&#1045;&#1058;&#1067;%20&#1087;&#1086;%20&#1052;&#1050;&#1044;\&#1056;&#1072;&#1079;&#1076;&#1077;&#1083;%20V%20&#1079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а"/>
      <sheetName val="15"/>
      <sheetName val="17"/>
      <sheetName val="3"/>
      <sheetName val="406"/>
      <sheetName val="4а"/>
      <sheetName val="4в"/>
      <sheetName val="4д"/>
      <sheetName val="5"/>
      <sheetName val="6"/>
      <sheetName val="61"/>
      <sheetName val="66"/>
      <sheetName val="67"/>
      <sheetName val="7"/>
      <sheetName val="80"/>
      <sheetName val="81"/>
      <sheetName val="81а"/>
      <sheetName val="Борисово"/>
    </sheetNames>
    <sheetDataSet>
      <sheetData sheetId="0" refreshError="1">
        <row r="15">
          <cell r="B15" t="str">
            <v>Оплата труда производственного персонала (включая ИТР)</v>
          </cell>
        </row>
        <row r="18">
          <cell r="B18" t="str">
            <v>Аварийно-диспетчерская служба</v>
          </cell>
        </row>
        <row r="19">
          <cell r="B19" t="str">
            <v>Абоненский отдел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45"/>
  <sheetViews>
    <sheetView tabSelected="1" topLeftCell="A44" zoomScaleNormal="100" workbookViewId="0">
      <selection activeCell="A46" sqref="A46:I63"/>
    </sheetView>
  </sheetViews>
  <sheetFormatPr defaultRowHeight="14.4" x14ac:dyDescent="0.3"/>
  <cols>
    <col min="1" max="1" width="14.33203125" style="4" customWidth="1"/>
    <col min="2" max="2" width="10.6640625" style="4" customWidth="1"/>
    <col min="3" max="3" width="9.44140625" style="4" customWidth="1"/>
    <col min="4" max="4" width="11.33203125" style="4" customWidth="1"/>
    <col min="5" max="5" width="10.33203125" style="4" bestFit="1" customWidth="1"/>
    <col min="6" max="6" width="6.44140625" style="4" customWidth="1"/>
    <col min="7" max="7" width="10.33203125" style="4" customWidth="1"/>
    <col min="8" max="8" width="13.5546875" style="4" customWidth="1"/>
    <col min="9" max="9" width="62" style="54" customWidth="1"/>
    <col min="10" max="10" width="10.44140625" customWidth="1"/>
  </cols>
  <sheetData>
    <row r="1" spans="1:12" x14ac:dyDescent="0.3">
      <c r="A1" s="1"/>
      <c r="B1" s="108" t="s">
        <v>64</v>
      </c>
      <c r="C1" s="106"/>
      <c r="D1" s="106"/>
      <c r="E1" s="106"/>
      <c r="F1" s="106"/>
      <c r="G1" s="106"/>
      <c r="H1" s="106"/>
      <c r="I1" s="106"/>
      <c r="J1" s="3"/>
      <c r="K1" s="3"/>
      <c r="L1" s="4"/>
    </row>
    <row r="2" spans="1:12" x14ac:dyDescent="0.3">
      <c r="A2" s="1"/>
      <c r="B2" s="107" t="s">
        <v>0</v>
      </c>
      <c r="C2" s="107"/>
      <c r="D2" s="107"/>
      <c r="E2" s="107"/>
      <c r="F2" s="107"/>
      <c r="G2" s="107"/>
      <c r="H2" s="107"/>
      <c r="I2" s="107"/>
      <c r="J2" s="3"/>
      <c r="K2" s="3"/>
      <c r="L2" s="4"/>
    </row>
    <row r="3" spans="1:12" x14ac:dyDescent="0.3">
      <c r="A3" s="1"/>
      <c r="B3" s="1"/>
      <c r="C3" s="1"/>
      <c r="D3" s="1"/>
      <c r="E3" s="1"/>
      <c r="F3" s="1"/>
      <c r="G3" s="1"/>
      <c r="H3" s="1"/>
      <c r="I3" s="2"/>
    </row>
    <row r="4" spans="1:12" x14ac:dyDescent="0.3">
      <c r="A4" s="77" t="s">
        <v>1</v>
      </c>
      <c r="B4" s="98" t="s">
        <v>2</v>
      </c>
      <c r="C4" s="98"/>
      <c r="D4" s="99"/>
      <c r="E4" s="104" t="s">
        <v>3</v>
      </c>
      <c r="F4" s="105"/>
      <c r="G4" s="5" t="s">
        <v>4</v>
      </c>
      <c r="H4" s="6" t="s">
        <v>5</v>
      </c>
      <c r="I4" s="7" t="s">
        <v>6</v>
      </c>
    </row>
    <row r="5" spans="1:12" x14ac:dyDescent="0.3">
      <c r="A5" s="78"/>
      <c r="B5" s="100"/>
      <c r="C5" s="100"/>
      <c r="D5" s="101"/>
      <c r="E5" s="8" t="s">
        <v>7</v>
      </c>
      <c r="F5" s="9"/>
      <c r="G5" s="10" t="s">
        <v>8</v>
      </c>
      <c r="H5" s="11" t="s">
        <v>9</v>
      </c>
      <c r="I5" s="12" t="s">
        <v>10</v>
      </c>
    </row>
    <row r="6" spans="1:12" x14ac:dyDescent="0.3">
      <c r="A6" s="78"/>
      <c r="B6" s="100"/>
      <c r="C6" s="100"/>
      <c r="D6" s="101"/>
      <c r="E6" s="94" t="s">
        <v>11</v>
      </c>
      <c r="F6" s="95"/>
      <c r="G6" s="10" t="s">
        <v>12</v>
      </c>
      <c r="H6" s="11" t="s">
        <v>13</v>
      </c>
      <c r="I6" s="12" t="s">
        <v>12</v>
      </c>
    </row>
    <row r="7" spans="1:12" x14ac:dyDescent="0.3">
      <c r="A7" s="78"/>
      <c r="B7" s="100"/>
      <c r="C7" s="100"/>
      <c r="D7" s="101"/>
      <c r="E7" s="94" t="s">
        <v>10</v>
      </c>
      <c r="F7" s="95"/>
      <c r="G7" s="10" t="s">
        <v>14</v>
      </c>
      <c r="H7" s="11" t="s">
        <v>10</v>
      </c>
      <c r="I7" s="12" t="s">
        <v>15</v>
      </c>
    </row>
    <row r="8" spans="1:12" x14ac:dyDescent="0.3">
      <c r="A8" s="78"/>
      <c r="B8" s="100"/>
      <c r="C8" s="100"/>
      <c r="D8" s="101"/>
      <c r="E8" s="94" t="s">
        <v>12</v>
      </c>
      <c r="F8" s="95"/>
      <c r="G8" s="11"/>
      <c r="H8" s="11" t="s">
        <v>12</v>
      </c>
      <c r="I8" s="12" t="s">
        <v>16</v>
      </c>
    </row>
    <row r="9" spans="1:12" x14ac:dyDescent="0.3">
      <c r="A9" s="78"/>
      <c r="B9" s="100"/>
      <c r="C9" s="100"/>
      <c r="D9" s="101"/>
      <c r="E9" s="94" t="s">
        <v>17</v>
      </c>
      <c r="F9" s="95"/>
      <c r="G9" s="11"/>
      <c r="H9" s="11" t="s">
        <v>17</v>
      </c>
      <c r="I9" s="12" t="s">
        <v>18</v>
      </c>
    </row>
    <row r="10" spans="1:12" x14ac:dyDescent="0.3">
      <c r="A10" s="78"/>
      <c r="B10" s="100"/>
      <c r="C10" s="100"/>
      <c r="D10" s="101"/>
      <c r="E10" s="94" t="s">
        <v>16</v>
      </c>
      <c r="F10" s="95"/>
      <c r="G10" s="11"/>
      <c r="H10" s="11" t="s">
        <v>19</v>
      </c>
      <c r="I10" s="13"/>
    </row>
    <row r="11" spans="1:12" x14ac:dyDescent="0.3">
      <c r="A11" s="79"/>
      <c r="B11" s="102"/>
      <c r="C11" s="102"/>
      <c r="D11" s="103"/>
      <c r="E11" s="14"/>
      <c r="F11" s="15"/>
      <c r="G11" s="16"/>
      <c r="H11" s="16" t="s">
        <v>20</v>
      </c>
      <c r="I11" s="17"/>
    </row>
    <row r="12" spans="1:12" x14ac:dyDescent="0.3">
      <c r="A12" s="18">
        <v>45691</v>
      </c>
      <c r="B12" s="84" t="s">
        <v>21</v>
      </c>
      <c r="C12" s="85"/>
      <c r="D12" s="86"/>
      <c r="E12" s="96" t="s">
        <v>22</v>
      </c>
      <c r="F12" s="97"/>
      <c r="G12" s="19" t="s">
        <v>23</v>
      </c>
      <c r="H12" s="20">
        <v>3.6</v>
      </c>
      <c r="I12" s="21">
        <f>2759.54*12*H12</f>
        <v>119212.12799999998</v>
      </c>
    </row>
    <row r="13" spans="1:12" x14ac:dyDescent="0.3">
      <c r="A13" s="22"/>
      <c r="B13" s="23"/>
      <c r="C13" s="23"/>
      <c r="D13" s="24"/>
      <c r="E13" s="14"/>
      <c r="F13" s="15"/>
      <c r="G13" s="16"/>
      <c r="H13" s="16"/>
      <c r="I13" s="17"/>
    </row>
    <row r="14" spans="1:12" x14ac:dyDescent="0.3">
      <c r="A14" s="18">
        <v>45691</v>
      </c>
      <c r="B14" s="84" t="s">
        <v>24</v>
      </c>
      <c r="C14" s="85"/>
      <c r="D14" s="86"/>
      <c r="E14" s="96" t="s">
        <v>22</v>
      </c>
      <c r="F14" s="97"/>
      <c r="G14" s="19" t="s">
        <v>23</v>
      </c>
      <c r="H14" s="16"/>
      <c r="I14" s="21">
        <f>I15+I16+I17+I18+I19+I20+I21+I22+I23+I24</f>
        <v>579939.28799999994</v>
      </c>
      <c r="K14" s="25"/>
    </row>
    <row r="15" spans="1:12" ht="28.95" customHeight="1" x14ac:dyDescent="0.3">
      <c r="A15" s="18"/>
      <c r="B15" s="91" t="str">
        <f>'[1]10а'!B15</f>
        <v>Оплата труда производственного персонала (включая ИТР)</v>
      </c>
      <c r="C15" s="92"/>
      <c r="D15" s="93"/>
      <c r="E15" s="72" t="s">
        <v>22</v>
      </c>
      <c r="F15" s="73"/>
      <c r="G15" s="26" t="s">
        <v>23</v>
      </c>
      <c r="H15" s="27">
        <v>6.15</v>
      </c>
      <c r="I15" s="17">
        <f>2759.54*12*H15</f>
        <v>203654.052</v>
      </c>
    </row>
    <row r="16" spans="1:12" ht="30.6" customHeight="1" x14ac:dyDescent="0.3">
      <c r="A16" s="22"/>
      <c r="B16" s="91" t="s">
        <v>25</v>
      </c>
      <c r="C16" s="92"/>
      <c r="D16" s="93"/>
      <c r="E16" s="72" t="s">
        <v>22</v>
      </c>
      <c r="F16" s="73"/>
      <c r="G16" s="26" t="s">
        <v>23</v>
      </c>
      <c r="H16" s="27">
        <v>2.33</v>
      </c>
      <c r="I16" s="17">
        <f t="shared" ref="I16:I18" si="0">2759.54*12*H16</f>
        <v>77156.738399999987</v>
      </c>
    </row>
    <row r="17" spans="1:9" ht="31.8" customHeight="1" x14ac:dyDescent="0.3">
      <c r="A17" s="22"/>
      <c r="B17" s="91" t="s">
        <v>26</v>
      </c>
      <c r="C17" s="92"/>
      <c r="D17" s="93"/>
      <c r="E17" s="72" t="s">
        <v>22</v>
      </c>
      <c r="F17" s="73"/>
      <c r="G17" s="26" t="s">
        <v>23</v>
      </c>
      <c r="H17" s="27">
        <v>2.52</v>
      </c>
      <c r="I17" s="17">
        <f>2759.54*12*H17</f>
        <v>83448.489599999986</v>
      </c>
    </row>
    <row r="18" spans="1:9" x14ac:dyDescent="0.3">
      <c r="A18" s="22"/>
      <c r="B18" s="91" t="str">
        <f>'[1]10а'!B18</f>
        <v>Аварийно-диспетчерская служба</v>
      </c>
      <c r="C18" s="92"/>
      <c r="D18" s="93"/>
      <c r="E18" s="72" t="s">
        <v>22</v>
      </c>
      <c r="F18" s="73"/>
      <c r="G18" s="26" t="s">
        <v>23</v>
      </c>
      <c r="H18" s="27">
        <v>4.88</v>
      </c>
      <c r="I18" s="17">
        <f t="shared" si="0"/>
        <v>161598.66239999997</v>
      </c>
    </row>
    <row r="19" spans="1:9" x14ac:dyDescent="0.3">
      <c r="A19" s="22"/>
      <c r="B19" s="91" t="s">
        <v>27</v>
      </c>
      <c r="C19" s="92"/>
      <c r="D19" s="93"/>
      <c r="E19" s="72" t="s">
        <v>28</v>
      </c>
      <c r="F19" s="73"/>
      <c r="G19" s="26" t="s">
        <v>23</v>
      </c>
      <c r="H19" s="27">
        <v>0.65</v>
      </c>
      <c r="I19" s="17">
        <v>5403.06</v>
      </c>
    </row>
    <row r="20" spans="1:9" x14ac:dyDescent="0.3">
      <c r="A20" s="22"/>
      <c r="B20" s="91" t="str">
        <f>'[1]10а'!B19</f>
        <v>Абоненский отдел</v>
      </c>
      <c r="C20" s="92"/>
      <c r="D20" s="93"/>
      <c r="E20" s="72" t="s">
        <v>22</v>
      </c>
      <c r="F20" s="73"/>
      <c r="G20" s="26" t="s">
        <v>23</v>
      </c>
      <c r="H20" s="27">
        <v>0.42</v>
      </c>
      <c r="I20" s="17">
        <f>2759.54*12*H20</f>
        <v>13908.081599999998</v>
      </c>
    </row>
    <row r="21" spans="1:9" x14ac:dyDescent="0.3">
      <c r="A21" s="22"/>
      <c r="B21" s="91" t="s">
        <v>29</v>
      </c>
      <c r="C21" s="92"/>
      <c r="D21" s="93"/>
      <c r="E21" s="72" t="s">
        <v>22</v>
      </c>
      <c r="F21" s="73"/>
      <c r="G21" s="26" t="s">
        <v>23</v>
      </c>
      <c r="H21" s="27">
        <v>0.08</v>
      </c>
      <c r="I21" s="17">
        <f>2759.54*12*H21</f>
        <v>2649.1583999999998</v>
      </c>
    </row>
    <row r="22" spans="1:9" ht="45" customHeight="1" x14ac:dyDescent="0.3">
      <c r="A22" s="22"/>
      <c r="B22" s="91" t="s">
        <v>30</v>
      </c>
      <c r="C22" s="92"/>
      <c r="D22" s="93"/>
      <c r="E22" s="72" t="s">
        <v>22</v>
      </c>
      <c r="F22" s="73"/>
      <c r="G22" s="26" t="s">
        <v>23</v>
      </c>
      <c r="H22" s="27">
        <v>0.71</v>
      </c>
      <c r="I22" s="17">
        <f>2759.54*12*H22</f>
        <v>23511.280799999997</v>
      </c>
    </row>
    <row r="23" spans="1:9" ht="29.4" customHeight="1" x14ac:dyDescent="0.3">
      <c r="A23" s="22"/>
      <c r="B23" s="91" t="s">
        <v>31</v>
      </c>
      <c r="C23" s="92"/>
      <c r="D23" s="93"/>
      <c r="E23" s="72" t="s">
        <v>22</v>
      </c>
      <c r="F23" s="73"/>
      <c r="G23" s="26" t="s">
        <v>23</v>
      </c>
      <c r="H23" s="27">
        <v>0.1</v>
      </c>
      <c r="I23" s="17">
        <f>2759.54*12*H23</f>
        <v>3311.4479999999999</v>
      </c>
    </row>
    <row r="24" spans="1:9" x14ac:dyDescent="0.3">
      <c r="A24" s="22"/>
      <c r="B24" s="91" t="s">
        <v>32</v>
      </c>
      <c r="C24" s="92"/>
      <c r="D24" s="93"/>
      <c r="E24" s="72" t="s">
        <v>22</v>
      </c>
      <c r="F24" s="73"/>
      <c r="G24" s="26" t="s">
        <v>23</v>
      </c>
      <c r="H24" s="27">
        <v>0.16</v>
      </c>
      <c r="I24" s="17">
        <f t="shared" ref="I24" si="1">2759.54*12*H24</f>
        <v>5298.3167999999996</v>
      </c>
    </row>
    <row r="25" spans="1:9" x14ac:dyDescent="0.3">
      <c r="A25" s="22"/>
      <c r="B25" s="28"/>
      <c r="C25" s="28"/>
      <c r="D25" s="29"/>
      <c r="E25" s="30"/>
      <c r="F25" s="31"/>
      <c r="G25" s="26"/>
      <c r="H25" s="27"/>
      <c r="I25" s="17"/>
    </row>
    <row r="26" spans="1:9" x14ac:dyDescent="0.3">
      <c r="A26" s="18">
        <v>45691</v>
      </c>
      <c r="B26" s="84" t="s">
        <v>33</v>
      </c>
      <c r="C26" s="85"/>
      <c r="D26" s="86"/>
      <c r="E26" s="14"/>
      <c r="F26" s="15"/>
      <c r="G26" s="16"/>
      <c r="H26" s="16"/>
      <c r="I26" s="32">
        <f>SUM(I27:I33)</f>
        <v>31313.069999999996</v>
      </c>
    </row>
    <row r="27" spans="1:9" ht="28.8" customHeight="1" x14ac:dyDescent="0.3">
      <c r="A27" s="33" t="s">
        <v>34</v>
      </c>
      <c r="B27" s="62" t="s">
        <v>35</v>
      </c>
      <c r="C27" s="63"/>
      <c r="D27" s="64"/>
      <c r="E27" s="58">
        <v>10</v>
      </c>
      <c r="F27" s="59"/>
      <c r="G27" s="34" t="s">
        <v>36</v>
      </c>
      <c r="H27" s="35">
        <f>I27/E27</f>
        <v>498.29200000000003</v>
      </c>
      <c r="I27" s="35">
        <v>4982.92</v>
      </c>
    </row>
    <row r="28" spans="1:9" ht="27.6" customHeight="1" x14ac:dyDescent="0.3">
      <c r="A28" s="33" t="s">
        <v>34</v>
      </c>
      <c r="B28" s="62" t="s">
        <v>37</v>
      </c>
      <c r="C28" s="63"/>
      <c r="D28" s="64"/>
      <c r="E28" s="87" t="s">
        <v>38</v>
      </c>
      <c r="F28" s="87"/>
      <c r="G28" s="34" t="s">
        <v>36</v>
      </c>
      <c r="H28" s="35">
        <f t="shared" ref="H28:H33" si="2">I28/E28</f>
        <v>487.279</v>
      </c>
      <c r="I28" s="36">
        <v>4872.79</v>
      </c>
    </row>
    <row r="29" spans="1:9" ht="42" customHeight="1" x14ac:dyDescent="0.3">
      <c r="A29" s="33" t="s">
        <v>39</v>
      </c>
      <c r="B29" s="88" t="s">
        <v>40</v>
      </c>
      <c r="C29" s="89"/>
      <c r="D29" s="90"/>
      <c r="E29" s="68">
        <v>3</v>
      </c>
      <c r="F29" s="68"/>
      <c r="G29" s="34" t="s">
        <v>36</v>
      </c>
      <c r="H29" s="35">
        <f t="shared" si="2"/>
        <v>1100</v>
      </c>
      <c r="I29" s="36">
        <v>3300</v>
      </c>
    </row>
    <row r="30" spans="1:9" ht="26.55" customHeight="1" x14ac:dyDescent="0.3">
      <c r="A30" s="33" t="s">
        <v>41</v>
      </c>
      <c r="B30" s="62" t="s">
        <v>42</v>
      </c>
      <c r="C30" s="63"/>
      <c r="D30" s="64"/>
      <c r="E30" s="81" t="s">
        <v>43</v>
      </c>
      <c r="F30" s="82"/>
      <c r="G30" s="34" t="s">
        <v>36</v>
      </c>
      <c r="H30" s="35">
        <f t="shared" si="2"/>
        <v>1198.0622222222221</v>
      </c>
      <c r="I30" s="37">
        <v>5391.28</v>
      </c>
    </row>
    <row r="31" spans="1:9" ht="26.55" customHeight="1" x14ac:dyDescent="0.3">
      <c r="A31" s="33" t="s">
        <v>41</v>
      </c>
      <c r="B31" s="62" t="s">
        <v>44</v>
      </c>
      <c r="C31" s="63"/>
      <c r="D31" s="64"/>
      <c r="E31" s="58">
        <v>11</v>
      </c>
      <c r="F31" s="59"/>
      <c r="G31" s="34" t="s">
        <v>36</v>
      </c>
      <c r="H31" s="35">
        <f t="shared" si="2"/>
        <v>480.41181818181815</v>
      </c>
      <c r="I31" s="35">
        <v>5284.53</v>
      </c>
    </row>
    <row r="32" spans="1:9" ht="26.55" customHeight="1" x14ac:dyDescent="0.3">
      <c r="A32" s="33" t="s">
        <v>41</v>
      </c>
      <c r="B32" s="62" t="s">
        <v>45</v>
      </c>
      <c r="C32" s="63"/>
      <c r="D32" s="64"/>
      <c r="E32" s="58">
        <v>11</v>
      </c>
      <c r="F32" s="83"/>
      <c r="G32" s="34" t="s">
        <v>36</v>
      </c>
      <c r="H32" s="35">
        <f t="shared" si="2"/>
        <v>482.06454545454545</v>
      </c>
      <c r="I32" s="35">
        <v>5302.71</v>
      </c>
    </row>
    <row r="33" spans="1:10" ht="28.2" customHeight="1" x14ac:dyDescent="0.3">
      <c r="A33" s="33" t="s">
        <v>46</v>
      </c>
      <c r="B33" s="65" t="s">
        <v>47</v>
      </c>
      <c r="C33" s="66"/>
      <c r="D33" s="67"/>
      <c r="E33" s="68">
        <v>0.5</v>
      </c>
      <c r="F33" s="68"/>
      <c r="G33" s="34" t="s">
        <v>36</v>
      </c>
      <c r="H33" s="35">
        <f t="shared" si="2"/>
        <v>4357.68</v>
      </c>
      <c r="I33" s="35">
        <v>2178.84</v>
      </c>
    </row>
    <row r="34" spans="1:10" s="42" customFormat="1" ht="13.95" customHeight="1" x14ac:dyDescent="0.3">
      <c r="A34" s="38"/>
      <c r="B34" s="69" t="s">
        <v>48</v>
      </c>
      <c r="C34" s="70"/>
      <c r="D34" s="71"/>
      <c r="E34" s="72"/>
      <c r="F34" s="73"/>
      <c r="G34" s="39"/>
      <c r="H34" s="40"/>
      <c r="I34" s="41">
        <f>I26+I14+I12</f>
        <v>730464.48599999992</v>
      </c>
    </row>
    <row r="35" spans="1:10" x14ac:dyDescent="0.3">
      <c r="A35" s="74" t="s">
        <v>49</v>
      </c>
      <c r="B35" s="75"/>
      <c r="C35" s="75"/>
      <c r="D35" s="75"/>
      <c r="E35" s="75"/>
      <c r="F35" s="75"/>
      <c r="G35" s="75"/>
      <c r="H35" s="76"/>
      <c r="I35" s="2"/>
    </row>
    <row r="36" spans="1:10" x14ac:dyDescent="0.3">
      <c r="A36" s="77" t="s">
        <v>50</v>
      </c>
      <c r="B36" s="55" t="s">
        <v>51</v>
      </c>
      <c r="C36" s="55"/>
      <c r="D36" s="43">
        <v>95811.23</v>
      </c>
      <c r="E36" s="44">
        <v>0.1</v>
      </c>
      <c r="F36" s="80" t="s">
        <v>52</v>
      </c>
      <c r="G36" s="80"/>
      <c r="H36" s="80"/>
      <c r="I36" s="2"/>
    </row>
    <row r="37" spans="1:10" x14ac:dyDescent="0.3">
      <c r="A37" s="78"/>
      <c r="B37" s="55" t="s">
        <v>53</v>
      </c>
      <c r="C37" s="55"/>
      <c r="D37" s="43">
        <f>I26</f>
        <v>31313.069999999996</v>
      </c>
      <c r="E37" s="44">
        <f>D37*E36/D36</f>
        <v>3.2682045726790065E-2</v>
      </c>
      <c r="F37" s="80" t="s">
        <v>54</v>
      </c>
      <c r="G37" s="80"/>
      <c r="H37" s="80"/>
      <c r="I37" s="2"/>
    </row>
    <row r="38" spans="1:10" x14ac:dyDescent="0.3">
      <c r="A38" s="78"/>
      <c r="B38" s="58" t="s">
        <v>55</v>
      </c>
      <c r="C38" s="59"/>
      <c r="D38" s="45"/>
      <c r="E38" s="44">
        <f>D37/D36</f>
        <v>0.3268204572679006</v>
      </c>
      <c r="F38" s="58"/>
      <c r="G38" s="60"/>
      <c r="H38" s="59"/>
      <c r="I38" s="2"/>
    </row>
    <row r="39" spans="1:10" x14ac:dyDescent="0.3">
      <c r="A39" s="79"/>
      <c r="B39" s="58" t="s">
        <v>56</v>
      </c>
      <c r="C39" s="59"/>
      <c r="D39" s="45">
        <f>D37-D36</f>
        <v>-64498.16</v>
      </c>
      <c r="E39" s="44"/>
      <c r="F39" s="58"/>
      <c r="G39" s="60"/>
      <c r="H39" s="60"/>
      <c r="I39" s="59"/>
    </row>
    <row r="40" spans="1:10" x14ac:dyDescent="0.3">
      <c r="A40" s="46"/>
      <c r="B40" s="47"/>
      <c r="C40" s="47"/>
      <c r="D40" s="48"/>
      <c r="E40" s="49"/>
      <c r="F40" s="47"/>
      <c r="G40" s="47"/>
      <c r="H40" s="47"/>
      <c r="I40" s="50"/>
    </row>
    <row r="41" spans="1:10" ht="14.4" customHeight="1" x14ac:dyDescent="0.3">
      <c r="A41" s="58" t="s">
        <v>57</v>
      </c>
      <c r="B41" s="61"/>
      <c r="C41" s="58" t="s">
        <v>58</v>
      </c>
      <c r="D41" s="59"/>
      <c r="E41" s="62" t="s">
        <v>59</v>
      </c>
      <c r="F41" s="63"/>
      <c r="G41" s="63"/>
      <c r="H41" s="63"/>
      <c r="I41" s="64"/>
    </row>
    <row r="42" spans="1:10" ht="14.4" customHeight="1" x14ac:dyDescent="0.3">
      <c r="A42" s="47"/>
      <c r="B42" s="51"/>
      <c r="C42" s="47"/>
      <c r="D42" s="47"/>
      <c r="E42" s="46"/>
      <c r="F42" s="46"/>
      <c r="G42" s="46"/>
      <c r="H42" s="46"/>
      <c r="I42" s="52"/>
    </row>
    <row r="43" spans="1:10" ht="14.4" customHeight="1" x14ac:dyDescent="0.3">
      <c r="A43" s="47"/>
      <c r="B43" s="55" t="s">
        <v>60</v>
      </c>
      <c r="C43" s="55"/>
      <c r="D43" s="55"/>
      <c r="E43" s="56" t="s">
        <v>51</v>
      </c>
      <c r="F43" s="56"/>
      <c r="G43" s="57" t="s">
        <v>61</v>
      </c>
      <c r="H43" s="57"/>
      <c r="I43" s="53" t="s">
        <v>62</v>
      </c>
    </row>
    <row r="44" spans="1:10" ht="14.4" customHeight="1" x14ac:dyDescent="0.3">
      <c r="A44" s="47"/>
      <c r="B44" s="55" t="s">
        <v>63</v>
      </c>
      <c r="C44" s="55"/>
      <c r="D44" s="55"/>
      <c r="E44" s="56">
        <v>783872.08</v>
      </c>
      <c r="F44" s="56"/>
      <c r="G44" s="56">
        <v>780118.32</v>
      </c>
      <c r="H44" s="56"/>
      <c r="I44" s="53">
        <f>I34</f>
        <v>730464.48599999992</v>
      </c>
      <c r="J44" s="25"/>
    </row>
    <row r="45" spans="1:10" ht="14.4" customHeight="1" x14ac:dyDescent="0.3">
      <c r="A45" s="47"/>
      <c r="B45" s="51"/>
      <c r="C45" s="47"/>
      <c r="D45" s="47"/>
      <c r="E45" s="46"/>
      <c r="F45" s="46"/>
      <c r="G45" s="46"/>
      <c r="H45" s="46"/>
      <c r="I45" s="52"/>
    </row>
  </sheetData>
  <mergeCells count="70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9:D29"/>
    <mergeCell ref="E29:F29"/>
    <mergeCell ref="B22:D22"/>
    <mergeCell ref="E22:F22"/>
    <mergeCell ref="B23:D23"/>
    <mergeCell ref="E23:F23"/>
    <mergeCell ref="B24:D24"/>
    <mergeCell ref="E24:F24"/>
    <mergeCell ref="B26:D26"/>
    <mergeCell ref="B27:D27"/>
    <mergeCell ref="E27:F27"/>
    <mergeCell ref="B28:D28"/>
    <mergeCell ref="E28:F28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A35:H35"/>
    <mergeCell ref="B38:C38"/>
    <mergeCell ref="F38:H38"/>
    <mergeCell ref="B39:C39"/>
    <mergeCell ref="F39:I39"/>
    <mergeCell ref="A41:B41"/>
    <mergeCell ref="C41:D41"/>
    <mergeCell ref="E41:I41"/>
    <mergeCell ref="A36:A39"/>
    <mergeCell ref="B36:C36"/>
    <mergeCell ref="F36:H36"/>
    <mergeCell ref="B37:C37"/>
    <mergeCell ref="F37:H37"/>
    <mergeCell ref="B43:D43"/>
    <mergeCell ref="E43:F43"/>
    <mergeCell ref="G43:H43"/>
    <mergeCell ref="B44:D44"/>
    <mergeCell ref="E44:F44"/>
    <mergeCell ref="G44:H44"/>
  </mergeCells>
  <pageMargins left="1.1811023622047245" right="0.39370078740157483" top="0.78740157480314965" bottom="0.78740157480314965" header="0.31496062992125984" footer="0.31496062992125984"/>
  <pageSetup paperSize="9" scale="67" fitToHeight="2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4"д"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2026-03-04T05:13:21Z</dcterms:created>
  <dcterms:modified xsi:type="dcterms:W3CDTF">2026-03-04T07:50:25Z</dcterms:modified>
</cp:coreProperties>
</file>